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rlehensübersicht" sheetId="1" state="visible" r:id="rId1"/>
    <sheet xmlns:r="http://schemas.openxmlformats.org/officeDocument/2006/relationships" name="Tilgungspla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.##0,00 &quot;€&quot;"/>
    <numFmt numFmtId="165" formatCode="0,00&quot;%&quot;"/>
    <numFmt numFmtId="166" formatCode="yyyy-mm-dd h:mm:ss"/>
    <numFmt numFmtId="167" formatCode="TT.MM.JJJJ"/>
  </numFmts>
  <fonts count="6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E3A47"/>
      <sz val="12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0" fillId="3" borderId="1" pivotButton="0" quotePrefix="0" xfId="0"/>
    <xf numFmtId="165" fontId="0" fillId="3" borderId="1" pivotButton="0" quotePrefix="0" xfId="0"/>
    <xf numFmtId="0" fontId="0" fillId="3" borderId="1" pivotButton="0" quotePrefix="0" xfId="0"/>
    <xf numFmtId="164" fontId="0" fillId="4" borderId="1" pivotButton="0" quotePrefix="0" xfId="0"/>
    <xf numFmtId="0" fontId="0" fillId="4" borderId="1" pivotButton="0" quotePrefix="0" xfId="0"/>
    <xf numFmtId="167" fontId="0" fillId="3" borderId="1" applyAlignment="1" pivotButton="0" quotePrefix="0" xfId="0">
      <alignment horizontal="center" vertical="center"/>
    </xf>
    <xf numFmtId="167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0" fillId="5" borderId="1" pivotButton="0" quotePrefix="0" xfId="0"/>
    <xf numFmtId="0" fontId="0" fillId="5" borderId="1" pivotButton="0" quotePrefix="0" xfId="0"/>
    <xf numFmtId="167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4" fillId="0" borderId="0" pivotButton="0" quotePrefix="0" xfId="0"/>
    <xf numFmtId="164" fontId="4" fillId="6" borderId="1" pivotButton="0" quotePrefix="0" xfId="0"/>
    <xf numFmtId="165" fontId="4" fillId="6" borderId="1" pivotButton="0" quotePrefix="0" xfId="0"/>
    <xf numFmtId="0" fontId="1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7" fontId="0" fillId="0" borderId="0" pivotButton="0" quotePrefix="0" xfId="0"/>
    <xf numFmtId="164" fontId="3" fillId="4" borderId="1" pivotButton="0" quotePrefix="0" xfId="0"/>
    <xf numFmtId="164" fontId="3" fillId="5" borderId="1" pivotButton="0" quotePrefix="0" xfId="0"/>
    <xf numFmtId="0" fontId="4" fillId="6" borderId="1" pivotButton="0" quotePrefix="0" xfId="0"/>
    <xf numFmtId="164" fontId="5" fillId="4" borderId="1" pivotButton="0" quotePrefix="0" xfId="0"/>
    <xf numFmtId="165" fontId="5" fillId="4" borderId="1" pivotButton="0" quotePrefix="0" xfId="0"/>
    <xf numFmtId="1" fontId="5" fillId="4" borderId="1" pivotButton="0" quotePrefix="0" xfId="0"/>
    <xf numFmtId="0" fontId="2" fillId="2" borderId="1" pivotButton="0" quotePrefix="0" xfId="0"/>
    <xf numFmtId="0" fontId="3" fillId="4" borderId="1" pivotButton="0" quotePrefix="0" xfId="0"/>
    <xf numFmtId="0" fontId="3" fillId="5" borderId="1" pivotButton="0" quotePrefix="0" xfId="0"/>
    <xf numFmtId="0" fontId="4" fillId="4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CA5A5"/>
          <bgColor rgb="00FCA5A5"/>
        </patternFill>
      </fill>
    </dxf>
    <dxf>
      <font>
        <name val="Calibri"/>
        <b val="1"/>
        <color rgb="0022C55E"/>
        <sz val="10"/>
      </font>
      <fill>
        <patternFill patternType="solid">
          <fgColor rgb="00BBF7D0"/>
          <b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Restschuldverlauf (Jahr 1)</a:t>
            </a:r>
          </a:p>
        </rich>
      </tx>
    </title>
    <plotArea>
      <lineChart>
        <grouping val="standard"/>
        <ser>
          <idx val="0"/>
          <order val="0"/>
          <tx>
            <strRef>
              <f>'Tilgungsplan'!F7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'Tilgungsplan'!$A$8:$A$19</f>
            </numRef>
          </cat>
          <val>
            <numRef>
              <f>'Tilgungsplan'!$F$8:$F$19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Restschuld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Darlehenssumme je Kreditnehmer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'Darlehensübersicht'!D3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'Darlehensübersicht'!$A$4:$A$12</f>
            </numRef>
          </cat>
          <val>
            <numRef>
              <f>'Darlehensübersicht'!$D$4:$D$12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Kreditnehmer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Darlehenssumme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Darlehensvolumen nach Art</a:t>
            </a:r>
          </a:p>
        </rich>
      </tx>
    </title>
    <plotArea>
      <pieChart>
        <varyColors val="1"/>
        <ser>
          <idx val="0"/>
          <order val="0"/>
          <tx>
            <strRef>
              <f>'Dashboard'!B10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'Dashboard'!$A$11:$A$14</f>
            </numRef>
          </cat>
          <val>
            <numRef>
              <f>'Dashboard'!$B$11:$B$14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Relationship Type="http://schemas.openxmlformats.org/officeDocument/2006/relationships/chart" Target="/xl/charts/chart3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6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2</row>
      <rowOff>0</rowOff>
    </from>
    <ext cx="72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2" customWidth="1" min="3" max="3"/>
    <col width="16" customWidth="1" min="4" max="4"/>
    <col width="16" customWidth="1" min="5" max="5"/>
    <col width="14" customWidth="1" min="6" max="6"/>
    <col width="16" customWidth="1" min="7" max="7"/>
    <col width="12" customWidth="1" min="8" max="8"/>
    <col width="16" customWidth="1" min="9" max="9"/>
    <col width="16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Darlehensrechner - Darlehensübersicht</t>
        </is>
      </c>
    </row>
    <row r="3">
      <c r="A3" s="2" t="inlineStr">
        <is>
          <t>Kreditnehmer</t>
        </is>
      </c>
      <c r="B3" s="2" t="inlineStr">
        <is>
          <t>Bank</t>
        </is>
      </c>
      <c r="C3" s="2" t="inlineStr">
        <is>
          <t>Darlehensart</t>
        </is>
      </c>
      <c r="D3" s="2" t="inlineStr">
        <is>
          <t>Darlehenssumme</t>
        </is>
      </c>
      <c r="E3" s="2" t="inlineStr">
        <is>
          <t>Zinssatz p.a. (%)</t>
        </is>
      </c>
      <c r="F3" s="2" t="inlineStr">
        <is>
          <t>Laufzeit (Jahre)</t>
        </is>
      </c>
      <c r="G3" s="2" t="inlineStr">
        <is>
          <t>Monatliche Rate</t>
        </is>
      </c>
      <c r="H3" s="2" t="inlineStr">
        <is>
          <t>Anzahl Raten</t>
        </is>
      </c>
      <c r="I3" s="2" t="inlineStr">
        <is>
          <t>Gesamtzahlung</t>
        </is>
      </c>
      <c r="J3" s="2" t="inlineStr">
        <is>
          <t>Gesamtzinsen</t>
        </is>
      </c>
      <c r="K3" s="2" t="inlineStr">
        <is>
          <t>Startdatum</t>
        </is>
      </c>
      <c r="L3" s="2" t="inlineStr">
        <is>
          <t>Enddatum</t>
        </is>
      </c>
      <c r="M3" s="2" t="inlineStr">
        <is>
          <t>Status</t>
        </is>
      </c>
    </row>
    <row r="4">
      <c r="A4" s="3" t="inlineStr">
        <is>
          <t>Thomas Weber</t>
        </is>
      </c>
      <c r="B4" s="3" t="inlineStr">
        <is>
          <t>Sparkasse</t>
        </is>
      </c>
      <c r="C4" s="3" t="inlineStr">
        <is>
          <t>Baufinanzierung</t>
        </is>
      </c>
      <c r="D4" s="4" t="n">
        <v>250000</v>
      </c>
      <c r="E4" s="5" t="n">
        <v>3.45</v>
      </c>
      <c r="F4" s="6" t="n">
        <v>25</v>
      </c>
      <c r="G4" s="7">
        <f>-PMT(E4/100/12,F4*12,D4)</f>
        <v/>
      </c>
      <c r="H4" s="8">
        <f>F4*12</f>
        <v/>
      </c>
      <c r="I4" s="7">
        <f>G4*H4</f>
        <v/>
      </c>
      <c r="J4" s="7">
        <f>I4-D4</f>
        <v/>
      </c>
      <c r="K4" s="9" t="n">
        <v>46065</v>
      </c>
      <c r="L4" s="10">
        <f>EDATE(K4,F4*12)</f>
        <v/>
      </c>
      <c r="M4" s="11">
        <f>IF(L4&lt;TODAY(),"Abgeschlossen",IF(K4&gt;TODAY(),"Geplant","Laufend"))</f>
        <v/>
      </c>
    </row>
    <row r="5">
      <c r="A5" s="12" t="inlineStr">
        <is>
          <t>Anna Schmidt</t>
        </is>
      </c>
      <c r="B5" s="12" t="inlineStr">
        <is>
          <t>Deutsche Bank</t>
        </is>
      </c>
      <c r="C5" s="12" t="inlineStr">
        <is>
          <t>Baufinanzierung</t>
        </is>
      </c>
      <c r="D5" s="4" t="n">
        <v>180000</v>
      </c>
      <c r="E5" s="5" t="n">
        <v>3.8</v>
      </c>
      <c r="F5" s="6" t="n">
        <v>20</v>
      </c>
      <c r="G5" s="13">
        <f>-PMT(E5/100/12,F5*12,D5)</f>
        <v/>
      </c>
      <c r="H5" s="14">
        <f>F5*12</f>
        <v/>
      </c>
      <c r="I5" s="13">
        <f>G5*H5</f>
        <v/>
      </c>
      <c r="J5" s="13">
        <f>I5-D5</f>
        <v/>
      </c>
      <c r="K5" s="9" t="n">
        <v>46117</v>
      </c>
      <c r="L5" s="15">
        <f>EDATE(K5,F5*12)</f>
        <v/>
      </c>
      <c r="M5" s="16">
        <f>IF(L5&lt;TODAY(),"Abgeschlossen",IF(K5&gt;TODAY(),"Geplant","Laufend"))</f>
        <v/>
      </c>
    </row>
    <row r="6">
      <c r="A6" s="3" t="inlineStr">
        <is>
          <t>Michael Bauer</t>
        </is>
      </c>
      <c r="B6" s="3" t="inlineStr">
        <is>
          <t>Commerzbank</t>
        </is>
      </c>
      <c r="C6" s="3" t="inlineStr">
        <is>
          <t>Autokredit</t>
        </is>
      </c>
      <c r="D6" s="4" t="n">
        <v>32000</v>
      </c>
      <c r="E6" s="5" t="n">
        <v>5.9</v>
      </c>
      <c r="F6" s="6" t="n">
        <v>6</v>
      </c>
      <c r="G6" s="7">
        <f>-PMT(E6/100/12,F6*12,D6)</f>
        <v/>
      </c>
      <c r="H6" s="8">
        <f>F6*12</f>
        <v/>
      </c>
      <c r="I6" s="7">
        <f>G6*H6</f>
        <v/>
      </c>
      <c r="J6" s="7">
        <f>I6-D6</f>
        <v/>
      </c>
      <c r="K6" s="9" t="n">
        <v>46040</v>
      </c>
      <c r="L6" s="10">
        <f>EDATE(K6,F6*12)</f>
        <v/>
      </c>
      <c r="M6" s="11">
        <f>IF(L6&lt;TODAY(),"Abgeschlossen",IF(K6&gt;TODAY(),"Geplant","Laufend"))</f>
        <v/>
      </c>
    </row>
    <row r="7">
      <c r="A7" s="12" t="inlineStr">
        <is>
          <t>Julia Hoffmann</t>
        </is>
      </c>
      <c r="B7" s="12" t="inlineStr">
        <is>
          <t>ING</t>
        </is>
      </c>
      <c r="C7" s="12" t="inlineStr">
        <is>
          <t>Konsumentenkredit</t>
        </is>
      </c>
      <c r="D7" s="4" t="n">
        <v>15000</v>
      </c>
      <c r="E7" s="5" t="n">
        <v>6.5</v>
      </c>
      <c r="F7" s="6" t="n">
        <v>4</v>
      </c>
      <c r="G7" s="13">
        <f>-PMT(E7/100/12,F7*12,D7)</f>
        <v/>
      </c>
      <c r="H7" s="14">
        <f>F7*12</f>
        <v/>
      </c>
      <c r="I7" s="13">
        <f>G7*H7</f>
        <v/>
      </c>
      <c r="J7" s="13">
        <f>I7-D7</f>
        <v/>
      </c>
      <c r="K7" s="9" t="n">
        <v>46103</v>
      </c>
      <c r="L7" s="15">
        <f>EDATE(K7,F7*12)</f>
        <v/>
      </c>
      <c r="M7" s="16">
        <f>IF(L7&lt;TODAY(),"Abgeschlossen",IF(K7&gt;TODAY(),"Geplant","Laufend"))</f>
        <v/>
      </c>
    </row>
    <row r="8">
      <c r="A8" s="3" t="inlineStr">
        <is>
          <t>Lukas Fischer</t>
        </is>
      </c>
      <c r="B8" s="3" t="inlineStr">
        <is>
          <t>Volksbank</t>
        </is>
      </c>
      <c r="C8" s="3" t="inlineStr">
        <is>
          <t>Modernisierungskredit</t>
        </is>
      </c>
      <c r="D8" s="4" t="n">
        <v>45000</v>
      </c>
      <c r="E8" s="5" t="n">
        <v>4.2</v>
      </c>
      <c r="F8" s="6" t="n">
        <v>10</v>
      </c>
      <c r="G8" s="7">
        <f>-PMT(E8/100/12,F8*12,D8)</f>
        <v/>
      </c>
      <c r="H8" s="8">
        <f>F8*12</f>
        <v/>
      </c>
      <c r="I8" s="7">
        <f>G8*H8</f>
        <v/>
      </c>
      <c r="J8" s="7">
        <f>I8-D8</f>
        <v/>
      </c>
      <c r="K8" s="9" t="n">
        <v>46152</v>
      </c>
      <c r="L8" s="10">
        <f>EDATE(K8,F8*12)</f>
        <v/>
      </c>
      <c r="M8" s="11">
        <f>IF(L8&lt;TODAY(),"Abgeschlossen",IF(K8&gt;TODAY(),"Geplant","Laufend"))</f>
        <v/>
      </c>
    </row>
    <row r="9">
      <c r="A9" s="12" t="inlineStr">
        <is>
          <t>Sabine Wagner</t>
        </is>
      </c>
      <c r="B9" s="12" t="inlineStr">
        <is>
          <t>DKB</t>
        </is>
      </c>
      <c r="C9" s="12" t="inlineStr">
        <is>
          <t>Baufinanzierung</t>
        </is>
      </c>
      <c r="D9" s="4" t="n">
        <v>320000</v>
      </c>
      <c r="E9" s="5" t="n">
        <v>3.65</v>
      </c>
      <c r="F9" s="6" t="n">
        <v>30</v>
      </c>
      <c r="G9" s="13">
        <f>-PMT(E9/100/12,F9*12,D9)</f>
        <v/>
      </c>
      <c r="H9" s="14">
        <f>F9*12</f>
        <v/>
      </c>
      <c r="I9" s="13">
        <f>G9*H9</f>
        <v/>
      </c>
      <c r="J9" s="13">
        <f>I9-D9</f>
        <v/>
      </c>
      <c r="K9" s="9" t="n">
        <v>46054</v>
      </c>
      <c r="L9" s="15">
        <f>EDATE(K9,F9*12)</f>
        <v/>
      </c>
      <c r="M9" s="16">
        <f>IF(L9&lt;TODAY(),"Abgeschlossen",IF(K9&gt;TODAY(),"Geplant","Laufend"))</f>
        <v/>
      </c>
    </row>
    <row r="10">
      <c r="A10" s="3" t="inlineStr">
        <is>
          <t>Stefan Klein</t>
        </is>
      </c>
      <c r="B10" s="3" t="inlineStr">
        <is>
          <t>Postbank</t>
        </is>
      </c>
      <c r="C10" s="3" t="inlineStr">
        <is>
          <t>Autokredit</t>
        </is>
      </c>
      <c r="D10" s="4" t="n">
        <v>28000</v>
      </c>
      <c r="E10" s="5" t="n">
        <v>5.5</v>
      </c>
      <c r="F10" s="6" t="n">
        <v>5</v>
      </c>
      <c r="G10" s="7">
        <f>-PMT(E10/100/12,F10*12,D10)</f>
        <v/>
      </c>
      <c r="H10" s="8">
        <f>F10*12</f>
        <v/>
      </c>
      <c r="I10" s="7">
        <f>G10*H10</f>
        <v/>
      </c>
      <c r="J10" s="7">
        <f>I10-D10</f>
        <v/>
      </c>
      <c r="K10" s="9" t="n">
        <v>46187</v>
      </c>
      <c r="L10" s="10">
        <f>EDATE(K10,F10*12)</f>
        <v/>
      </c>
      <c r="M10" s="11">
        <f>IF(L10&lt;TODAY(),"Abgeschlossen",IF(K10&gt;TODAY(),"Geplant","Laufend"))</f>
        <v/>
      </c>
    </row>
    <row r="11">
      <c r="A11" s="12" t="inlineStr">
        <is>
          <t>Laura Meyer</t>
        </is>
      </c>
      <c r="B11" s="12" t="inlineStr">
        <is>
          <t>HypoVereinsbank</t>
        </is>
      </c>
      <c r="C11" s="12" t="inlineStr">
        <is>
          <t>Baufinanzierung</t>
        </is>
      </c>
      <c r="D11" s="4" t="n">
        <v>210000</v>
      </c>
      <c r="E11" s="5" t="n">
        <v>3.95</v>
      </c>
      <c r="F11" s="6" t="n">
        <v>22</v>
      </c>
      <c r="G11" s="13">
        <f>-PMT(E11/100/12,F11*12,D11)</f>
        <v/>
      </c>
      <c r="H11" s="14">
        <f>F11*12</f>
        <v/>
      </c>
      <c r="I11" s="13">
        <f>G11*H11</f>
        <v/>
      </c>
      <c r="J11" s="13">
        <f>I11-D11</f>
        <v/>
      </c>
      <c r="K11" s="9" t="n">
        <v>46088</v>
      </c>
      <c r="L11" s="15">
        <f>EDATE(K11,F11*12)</f>
        <v/>
      </c>
      <c r="M11" s="16">
        <f>IF(L11&lt;TODAY(),"Abgeschlossen",IF(K11&gt;TODAY(),"Geplant","Laufend"))</f>
        <v/>
      </c>
    </row>
    <row r="12">
      <c r="A12" s="3" t="inlineStr">
        <is>
          <t>Markus Zimmermann</t>
        </is>
      </c>
      <c r="B12" s="3" t="inlineStr">
        <is>
          <t>Targobank</t>
        </is>
      </c>
      <c r="C12" s="3" t="inlineStr">
        <is>
          <t>Konsumentenkredit</t>
        </is>
      </c>
      <c r="D12" s="4" t="n">
        <v>12000</v>
      </c>
      <c r="E12" s="5" t="n">
        <v>7.2</v>
      </c>
      <c r="F12" s="6" t="n">
        <v>3</v>
      </c>
      <c r="G12" s="7">
        <f>-PMT(E12/100/12,F12*12,D12)</f>
        <v/>
      </c>
      <c r="H12" s="8">
        <f>F12*12</f>
        <v/>
      </c>
      <c r="I12" s="7">
        <f>G12*H12</f>
        <v/>
      </c>
      <c r="J12" s="7">
        <f>I12-D12</f>
        <v/>
      </c>
      <c r="K12" s="9" t="n">
        <v>46141</v>
      </c>
      <c r="L12" s="10">
        <f>EDATE(K12,F12*12)</f>
        <v/>
      </c>
      <c r="M12" s="11">
        <f>IF(L12&lt;TODAY(),"Abgeschlossen",IF(K12&gt;TODAY(),"Geplant","Laufend"))</f>
        <v/>
      </c>
    </row>
    <row r="14">
      <c r="A14" s="17" t="n"/>
      <c r="B14" s="17" t="n"/>
      <c r="C14" s="18" t="inlineStr">
        <is>
          <t>Gesamt / Durchschnitt</t>
        </is>
      </c>
      <c r="D14" s="19">
        <f>SUM(D4:D12)</f>
        <v/>
      </c>
      <c r="E14" s="20">
        <f>AVERAGE(E4:E12)</f>
        <v/>
      </c>
      <c r="F14" s="17" t="n"/>
      <c r="G14" s="19">
        <f>SUM(G4:G12)</f>
        <v/>
      </c>
      <c r="H14" s="17" t="n"/>
      <c r="I14" s="19">
        <f>SUM(I4:I12)</f>
        <v/>
      </c>
      <c r="J14" s="19">
        <f>SUM(J4:J12)</f>
        <v/>
      </c>
      <c r="K14" s="17" t="n"/>
      <c r="L14" s="17" t="n"/>
      <c r="M14" s="17" t="n"/>
    </row>
  </sheetData>
  <mergeCells count="1">
    <mergeCell ref="A1:M1"/>
  </mergeCells>
  <conditionalFormatting sqref="E4:E12">
    <cfRule type="expression" priority="1" dxfId="0" stopIfTrue="1">
      <formula>E4&gt;6</formula>
    </cfRule>
    <cfRule type="expression" priority="2" dxfId="1" stopIfTrue="1">
      <formula>E4&lt;4</formula>
    </cfRule>
  </conditionalFormatting>
  <dataValidations count="1">
    <dataValidation sqref="C4:C12" showErrorMessage="1" showInputMessage="1" allowBlank="1" type="list">
      <formula1>"Baufinanzierung,Autokredit,Konsumentenkredit,Modernisierungskredit"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8" customWidth="1" min="5" max="5"/>
    <col width="16" customWidth="1" min="6" max="6"/>
  </cols>
  <sheetData>
    <row r="1">
      <c r="A1" s="21" t="inlineStr">
        <is>
          <t>Tilgungsplan - Darlehen Thomas Weber (Baufinanzierung)</t>
        </is>
      </c>
    </row>
    <row r="3">
      <c r="A3" s="18" t="inlineStr">
        <is>
          <t>Darlehenssumme:</t>
        </is>
      </c>
      <c r="B3" s="22">
        <f>Darlehensübersicht!D4</f>
        <v/>
      </c>
      <c r="D3" s="18" t="inlineStr">
        <is>
          <t>Laufzeit (Jahre):</t>
        </is>
      </c>
      <c r="E3">
        <f>Darlehensübersicht!F4</f>
        <v/>
      </c>
    </row>
    <row r="4">
      <c r="A4" s="18" t="inlineStr">
        <is>
          <t>Zinssatz p.a. (%):</t>
        </is>
      </c>
      <c r="B4" s="23">
        <f>Darlehensübersicht!E4</f>
        <v/>
      </c>
      <c r="D4" s="18" t="inlineStr">
        <is>
          <t>Startdatum:</t>
        </is>
      </c>
      <c r="E4" s="24">
        <f>Darlehensübersicht!K4</f>
        <v/>
      </c>
    </row>
    <row r="5">
      <c r="A5" s="18" t="inlineStr">
        <is>
          <t>Monatliche Rate:</t>
        </is>
      </c>
      <c r="B5" s="22">
        <f>Darlehensübersicht!G4</f>
        <v/>
      </c>
    </row>
    <row r="7">
      <c r="A7" s="2" t="inlineStr">
        <is>
          <t>Monat</t>
        </is>
      </c>
      <c r="B7" s="2" t="inlineStr">
        <is>
          <t>Datum</t>
        </is>
      </c>
      <c r="C7" s="2" t="inlineStr">
        <is>
          <t>Rate</t>
        </is>
      </c>
      <c r="D7" s="2" t="inlineStr">
        <is>
          <t>Zinsanteil</t>
        </is>
      </c>
      <c r="E7" s="2" t="inlineStr">
        <is>
          <t>Tilgungsanteil</t>
        </is>
      </c>
      <c r="F7" s="2" t="inlineStr">
        <is>
          <t>Restschuld</t>
        </is>
      </c>
    </row>
    <row r="8">
      <c r="A8" s="11" t="n">
        <v>1</v>
      </c>
      <c r="B8" s="10">
        <f>EDATE($E$4,A8-1)</f>
        <v/>
      </c>
      <c r="C8" s="25">
        <f>$B$5</f>
        <v/>
      </c>
      <c r="D8" s="25">
        <f>$B$3*$B$4/100/12</f>
        <v/>
      </c>
      <c r="E8" s="25">
        <f>C8-D8</f>
        <v/>
      </c>
      <c r="F8" s="25">
        <f>IFERROR(MAX(0,$B$3-E8),0)</f>
        <v/>
      </c>
    </row>
    <row r="9">
      <c r="A9" s="16" t="n">
        <v>2</v>
      </c>
      <c r="B9" s="15">
        <f>EDATE($E$4,A9-1)</f>
        <v/>
      </c>
      <c r="C9" s="26">
        <f>$B$5</f>
        <v/>
      </c>
      <c r="D9" s="26">
        <f>F8*$B$4/100/12</f>
        <v/>
      </c>
      <c r="E9" s="26">
        <f>C9-D9</f>
        <v/>
      </c>
      <c r="F9" s="26">
        <f>IFERROR(MAX(0,F8-E9),0)</f>
        <v/>
      </c>
    </row>
    <row r="10">
      <c r="A10" s="11" t="n">
        <v>3</v>
      </c>
      <c r="B10" s="10">
        <f>EDATE($E$4,A10-1)</f>
        <v/>
      </c>
      <c r="C10" s="25">
        <f>$B$5</f>
        <v/>
      </c>
      <c r="D10" s="25">
        <f>F9*$B$4/100/12</f>
        <v/>
      </c>
      <c r="E10" s="25">
        <f>C10-D10</f>
        <v/>
      </c>
      <c r="F10" s="25">
        <f>IFERROR(MAX(0,F9-E10),0)</f>
        <v/>
      </c>
    </row>
    <row r="11">
      <c r="A11" s="16" t="n">
        <v>4</v>
      </c>
      <c r="B11" s="15">
        <f>EDATE($E$4,A11-1)</f>
        <v/>
      </c>
      <c r="C11" s="26">
        <f>$B$5</f>
        <v/>
      </c>
      <c r="D11" s="26">
        <f>F10*$B$4/100/12</f>
        <v/>
      </c>
      <c r="E11" s="26">
        <f>C11-D11</f>
        <v/>
      </c>
      <c r="F11" s="26">
        <f>IFERROR(MAX(0,F10-E11),0)</f>
        <v/>
      </c>
    </row>
    <row r="12">
      <c r="A12" s="11" t="n">
        <v>5</v>
      </c>
      <c r="B12" s="10">
        <f>EDATE($E$4,A12-1)</f>
        <v/>
      </c>
      <c r="C12" s="25">
        <f>$B$5</f>
        <v/>
      </c>
      <c r="D12" s="25">
        <f>F11*$B$4/100/12</f>
        <v/>
      </c>
      <c r="E12" s="25">
        <f>C12-D12</f>
        <v/>
      </c>
      <c r="F12" s="25">
        <f>IFERROR(MAX(0,F11-E12),0)</f>
        <v/>
      </c>
    </row>
    <row r="13">
      <c r="A13" s="16" t="n">
        <v>6</v>
      </c>
      <c r="B13" s="15">
        <f>EDATE($E$4,A13-1)</f>
        <v/>
      </c>
      <c r="C13" s="26">
        <f>$B$5</f>
        <v/>
      </c>
      <c r="D13" s="26">
        <f>F12*$B$4/100/12</f>
        <v/>
      </c>
      <c r="E13" s="26">
        <f>C13-D13</f>
        <v/>
      </c>
      <c r="F13" s="26">
        <f>IFERROR(MAX(0,F12-E13),0)</f>
        <v/>
      </c>
    </row>
    <row r="14">
      <c r="A14" s="11" t="n">
        <v>7</v>
      </c>
      <c r="B14" s="10">
        <f>EDATE($E$4,A14-1)</f>
        <v/>
      </c>
      <c r="C14" s="25">
        <f>$B$5</f>
        <v/>
      </c>
      <c r="D14" s="25">
        <f>F13*$B$4/100/12</f>
        <v/>
      </c>
      <c r="E14" s="25">
        <f>C14-D14</f>
        <v/>
      </c>
      <c r="F14" s="25">
        <f>IFERROR(MAX(0,F13-E14),0)</f>
        <v/>
      </c>
    </row>
    <row r="15">
      <c r="A15" s="16" t="n">
        <v>8</v>
      </c>
      <c r="B15" s="15">
        <f>EDATE($E$4,A15-1)</f>
        <v/>
      </c>
      <c r="C15" s="26">
        <f>$B$5</f>
        <v/>
      </c>
      <c r="D15" s="26">
        <f>F14*$B$4/100/12</f>
        <v/>
      </c>
      <c r="E15" s="26">
        <f>C15-D15</f>
        <v/>
      </c>
      <c r="F15" s="26">
        <f>IFERROR(MAX(0,F14-E15),0)</f>
        <v/>
      </c>
    </row>
    <row r="16">
      <c r="A16" s="11" t="n">
        <v>9</v>
      </c>
      <c r="B16" s="10">
        <f>EDATE($E$4,A16-1)</f>
        <v/>
      </c>
      <c r="C16" s="25">
        <f>$B$5</f>
        <v/>
      </c>
      <c r="D16" s="25">
        <f>F15*$B$4/100/12</f>
        <v/>
      </c>
      <c r="E16" s="25">
        <f>C16-D16</f>
        <v/>
      </c>
      <c r="F16" s="25">
        <f>IFERROR(MAX(0,F15-E16),0)</f>
        <v/>
      </c>
    </row>
    <row r="17">
      <c r="A17" s="16" t="n">
        <v>10</v>
      </c>
      <c r="B17" s="15">
        <f>EDATE($E$4,A17-1)</f>
        <v/>
      </c>
      <c r="C17" s="26">
        <f>$B$5</f>
        <v/>
      </c>
      <c r="D17" s="26">
        <f>F16*$B$4/100/12</f>
        <v/>
      </c>
      <c r="E17" s="26">
        <f>C17-D17</f>
        <v/>
      </c>
      <c r="F17" s="26">
        <f>IFERROR(MAX(0,F16-E17),0)</f>
        <v/>
      </c>
    </row>
    <row r="18">
      <c r="A18" s="11" t="n">
        <v>11</v>
      </c>
      <c r="B18" s="10">
        <f>EDATE($E$4,A18-1)</f>
        <v/>
      </c>
      <c r="C18" s="25">
        <f>$B$5</f>
        <v/>
      </c>
      <c r="D18" s="25">
        <f>F17*$B$4/100/12</f>
        <v/>
      </c>
      <c r="E18" s="25">
        <f>C18-D18</f>
        <v/>
      </c>
      <c r="F18" s="25">
        <f>IFERROR(MAX(0,F17-E18),0)</f>
        <v/>
      </c>
    </row>
    <row r="19">
      <c r="A19" s="16" t="n">
        <v>12</v>
      </c>
      <c r="B19" s="15">
        <f>EDATE($E$4,A19-1)</f>
        <v/>
      </c>
      <c r="C19" s="26">
        <f>$B$5</f>
        <v/>
      </c>
      <c r="D19" s="26">
        <f>F18*$B$4/100/12</f>
        <v/>
      </c>
      <c r="E19" s="26">
        <f>C19-D19</f>
        <v/>
      </c>
      <c r="F19" s="26">
        <f>IFERROR(MAX(0,F18-E19),0)</f>
        <v/>
      </c>
    </row>
    <row r="21">
      <c r="B21" s="18" t="inlineStr">
        <is>
          <t>Summe Jahr 1:</t>
        </is>
      </c>
      <c r="C21" s="19">
        <f>SUM(C8:C19)</f>
        <v/>
      </c>
      <c r="D21" s="19">
        <f>SUM(D8:D19)</f>
        <v/>
      </c>
      <c r="E21" s="19">
        <f>SUM(E8:E19)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s="21" t="inlineStr">
        <is>
          <t>Dashboard - Darlehensübersicht</t>
        </is>
      </c>
    </row>
    <row r="3">
      <c r="A3" s="27" t="inlineStr">
        <is>
          <t>Gesamtvolumen aller Darlehen</t>
        </is>
      </c>
      <c r="B3" s="28">
        <f>SUM(Darlehensübersicht!D4:D12)</f>
        <v/>
      </c>
    </row>
    <row r="4">
      <c r="A4" s="27" t="inlineStr">
        <is>
          <t>Summe monatlicher Raten</t>
        </is>
      </c>
      <c r="B4" s="28">
        <f>SUM(Darlehensübersicht!G4:G12)</f>
        <v/>
      </c>
    </row>
    <row r="5">
      <c r="A5" s="27" t="inlineStr">
        <is>
          <t>Durchschnittlicher Zinssatz</t>
        </is>
      </c>
      <c r="B5" s="29">
        <f>AVERAGE(Darlehensübersicht!E4:E12)</f>
        <v/>
      </c>
    </row>
    <row r="6">
      <c r="A6" s="27" t="inlineStr">
        <is>
          <t>Gesamte Zinskosten</t>
        </is>
      </c>
      <c r="B6" s="28">
        <f>SUM(Darlehensübersicht!J4:J12)</f>
        <v/>
      </c>
    </row>
    <row r="7">
      <c r="A7" s="27" t="inlineStr">
        <is>
          <t>Anzahl Darlehen</t>
        </is>
      </c>
      <c r="B7" s="30">
        <f>COUNTA(Darlehensübersicht!A4:A12)</f>
        <v/>
      </c>
    </row>
    <row r="10">
      <c r="A10" s="31" t="inlineStr">
        <is>
          <t>Darlehensart</t>
        </is>
      </c>
      <c r="B10" s="31" t="inlineStr">
        <is>
          <t>Summe Darlehenssumme</t>
        </is>
      </c>
    </row>
    <row r="11">
      <c r="A11" s="32" t="inlineStr">
        <is>
          <t>Baufinanzierung</t>
        </is>
      </c>
      <c r="B11" s="7">
        <f>SUMIF(Darlehensübersicht!$C$4:$C$12,A11,Darlehensübersicht!$D$4:$D$12)</f>
        <v/>
      </c>
    </row>
    <row r="12">
      <c r="A12" s="33" t="inlineStr">
        <is>
          <t>Autokredit</t>
        </is>
      </c>
      <c r="B12" s="13">
        <f>SUMIF(Darlehensübersicht!$C$4:$C$12,A12,Darlehensübersicht!$D$4:$D$12)</f>
        <v/>
      </c>
    </row>
    <row r="13">
      <c r="A13" s="32" t="inlineStr">
        <is>
          <t>Konsumentenkredit</t>
        </is>
      </c>
      <c r="B13" s="7">
        <f>SUMIF(Darlehensübersicht!$C$4:$C$12,A13,Darlehensübersicht!$D$4:$D$12)</f>
        <v/>
      </c>
    </row>
    <row r="14">
      <c r="A14" s="33" t="inlineStr">
        <is>
          <t>Modernisierungskredit</t>
        </is>
      </c>
      <c r="B14" s="13">
        <f>SUMIF(Darlehensübersicht!$C$4:$C$12,A14,Darlehensübersicht!$D$4:$D$12)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21" t="inlineStr">
        <is>
          <t>Hinweise zum Darlehensrechner</t>
        </is>
      </c>
    </row>
    <row r="3">
      <c r="A3" s="31" t="inlineStr">
        <is>
          <t>Bereich / Spalte</t>
        </is>
      </c>
      <c r="B3" s="31" t="inlineStr">
        <is>
          <t>Erläuterung</t>
        </is>
      </c>
    </row>
    <row r="4" ht="40" customHeight="1">
      <c r="A4" s="34" t="inlineStr">
        <is>
          <t>Darlehensübersicht</t>
        </is>
      </c>
      <c r="B4" s="35" t="inlineStr">
        <is>
          <t>Enthält alle Darlehen mit Kreditnehmer, Bank, Darlehenssumme, Zinssatz und Laufzeit. Die monatliche Rate wird automatisch mit der PMT-Funktion (Annuitätendarlehen) berechnet.</t>
        </is>
      </c>
    </row>
    <row r="5" ht="40" customHeight="1">
      <c r="A5" s="36" t="inlineStr">
        <is>
          <t>Monatliche Rate</t>
        </is>
      </c>
      <c r="B5" s="37" t="inlineStr">
        <is>
          <t>Berechnet nach der Annuitätenformel: -PMT(Zinssatz/12, Laufzeit*12, Darlehenssumme). Die Rate bleibt über die gesamte Laufzeit konstant.</t>
        </is>
      </c>
    </row>
    <row r="6" ht="40" customHeight="1">
      <c r="A6" s="34" t="inlineStr">
        <is>
          <t>Gesamtzahlung / Gesamtzinsen</t>
        </is>
      </c>
      <c r="B6" s="35" t="inlineStr">
        <is>
          <t>Gesamtzahlung = Monatliche Rate x Anzahl Raten. Gesamtzinsen = Gesamtzahlung - Darlehenssumme.</t>
        </is>
      </c>
    </row>
    <row r="7" ht="40" customHeight="1">
      <c r="A7" s="36" t="inlineStr">
        <is>
          <t>Status</t>
        </is>
      </c>
      <c r="B7" s="37" t="inlineStr">
        <is>
          <t>Wird automatisch anhand von Start- und Enddatum im Vergleich zum heutigen Datum bestimmt (Geplant, Laufend, Abgeschlossen).</t>
        </is>
      </c>
    </row>
    <row r="8" ht="40" customHeight="1">
      <c r="A8" s="34" t="inlineStr">
        <is>
          <t>Tilgungsplan</t>
        </is>
      </c>
      <c r="B8" s="35" t="inlineStr">
        <is>
          <t>Zeigt den monatlichen Verlauf von Zinsanteil, Tilgungsanteil und Restschuld für das erste Darlehen (Jahr 1). Referenzen greifen automatisch auf die Darlehensübersicht zu.</t>
        </is>
      </c>
    </row>
    <row r="9" ht="40" customHeight="1">
      <c r="A9" s="36" t="inlineStr">
        <is>
          <t>Dashboard</t>
        </is>
      </c>
      <c r="B9" s="37" t="inlineStr">
        <is>
          <t>Zeigt zentrale Kennzahlen (KPIs), ein Balkendiagramm zur Darlehenssumme je Kreditnehmer sowie ein Kreisdiagramm zur Verteilung nach Darlehensart.</t>
        </is>
      </c>
    </row>
    <row r="10" ht="40" customHeight="1">
      <c r="A10" s="34" t="inlineStr">
        <is>
          <t>Eingabefelder</t>
        </is>
      </c>
      <c r="B10" s="35" t="inlineStr">
        <is>
          <t>Gelb hinterlegte Zellen (z.B. Darlehenssumme, Zinssatz, Laufzeit, Startdatum) können angepasst werden. Alle Formeln aktualisieren sich automatisch.</t>
        </is>
      </c>
    </row>
    <row r="11" ht="40" customHeight="1">
      <c r="A11" s="36" t="inlineStr">
        <is>
          <t>Farbliche Hervorhebung</t>
        </is>
      </c>
      <c r="B11" s="37" t="inlineStr">
        <is>
          <t>Zinssätze über 6% werden rot markiert, Zinssätze unter 4% grün, zur schnellen Risikoeinschätzung.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2026-07-21T08:51:26Z</dcterms:created>
  <dcterms:modified xmlns:dcterms="http://purl.org/dc/terms/" xmlns:xsi="http://www.w3.org/2001/XMLSchema-instance" xsi:type="dcterms:W3CDTF">2026-07-21T08:51:26Z</dcterms:modified>
</cp:coreProperties>
</file>