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bjektdaten" sheetId="1" state="visible" r:id="rId1"/>
    <sheet xmlns:r="http://schemas.openxmlformats.org/officeDocument/2006/relationships" name="Ertragswertberechnung" sheetId="2" state="visible" r:id="rId2"/>
    <sheet xmlns:r="http://schemas.openxmlformats.org/officeDocument/2006/relationships" name="Zusammenfassung" sheetId="3" state="visible" r:id="rId3"/>
    <sheet xmlns:r="http://schemas.openxmlformats.org/officeDocument/2006/relationships" name="Hinweis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#.##0"/>
    <numFmt numFmtId="165" formatCode="#.##0 &quot;€&quot;"/>
    <numFmt numFmtId="166" formatCode="0,00%"/>
    <numFmt numFmtId="167" formatCode="#.##0,00"/>
    <numFmt numFmtId="168" formatCode="#.##0,00 &quot;€&quot;"/>
  </numFmts>
  <fonts count="8">
    <font>
      <name val="Calibri"/>
      <family val="2"/>
      <color theme="1"/>
      <sz val="11"/>
      <scheme val="minor"/>
    </font>
    <font>
      <name val="Calibri"/>
      <b val="1"/>
      <color rgb="002E3A47"/>
      <sz val="16"/>
    </font>
    <font>
      <name val="Calibri"/>
      <b val="1"/>
      <color rgb="00FFFFFF"/>
      <sz val="11"/>
    </font>
    <font>
      <name val="Calibri"/>
      <color rgb="002E3A47"/>
      <sz val="10.5"/>
    </font>
    <font>
      <name val="Calibri"/>
      <b val="1"/>
      <color rgb="002E3A47"/>
      <sz val="10.5"/>
    </font>
    <font>
      <b val="1"/>
      <color rgb="002E3A47"/>
    </font>
    <font>
      <name val="Calibri"/>
      <b val="1"/>
      <color rgb="002E3A47"/>
      <sz val="11"/>
    </font>
    <font>
      <b val="1"/>
      <color rgb="002E3A47"/>
      <sz val="12"/>
    </font>
  </fonts>
  <fills count="7">
    <fill>
      <patternFill/>
    </fill>
    <fill>
      <patternFill patternType="gray125"/>
    </fill>
    <fill>
      <patternFill patternType="solid">
        <fgColor rgb="002E3A47"/>
        <bgColor rgb="002E3A47"/>
      </patternFill>
    </fill>
    <fill>
      <patternFill patternType="solid">
        <fgColor rgb="00F0FDFA"/>
        <bgColor rgb="00F0FDFA"/>
      </patternFill>
    </fill>
    <fill>
      <patternFill patternType="solid">
        <fgColor rgb="00FFFBEB"/>
        <bgColor rgb="00FFFBEB"/>
      </patternFill>
    </fill>
    <fill>
      <patternFill patternType="solid">
        <fgColor rgb="00FFFFFF"/>
        <bgColor rgb="00FFFFFF"/>
      </patternFill>
    </fill>
    <fill>
      <patternFill patternType="solid">
        <fgColor rgb="00D4A017"/>
        <bgColor rgb="00D4A017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1" fillId="0" borderId="0" applyAlignment="1" pivotButton="0" quotePrefix="0" xfId="0">
      <alignment horizontal="left" vertical="center" wrapText="1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164" fontId="3" fillId="3" borderId="1" applyAlignment="1" pivotButton="0" quotePrefix="0" xfId="0">
      <alignment horizontal="center" vertical="center" wrapText="1"/>
    </xf>
    <xf numFmtId="165" fontId="3" fillId="3" borderId="1" applyAlignment="1" pivotButton="0" quotePrefix="0" xfId="0">
      <alignment horizontal="center" vertical="center" wrapText="1"/>
    </xf>
    <xf numFmtId="165" fontId="3" fillId="3" borderId="1" pivotButton="0" quotePrefix="0" xfId="0"/>
    <xf numFmtId="165" fontId="3" fillId="4" borderId="1" pivotButton="0" quotePrefix="0" xfId="0"/>
    <xf numFmtId="166" fontId="3" fillId="4" borderId="1" pivotButton="0" quotePrefix="0" xfId="0"/>
    <xf numFmtId="164" fontId="3" fillId="4" borderId="1" pivotButton="0" quotePrefix="0" xfId="0"/>
    <xf numFmtId="167" fontId="3" fillId="3" borderId="1" pivotButton="0" quotePrefix="0" xfId="0"/>
    <xf numFmtId="165" fontId="4" fillId="3" borderId="1" pivotButton="0" quotePrefix="0" xfId="0"/>
    <xf numFmtId="168" fontId="3" fillId="3" borderId="1" pivotButton="0" quotePrefix="0" xfId="0"/>
    <xf numFmtId="0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 wrapText="1"/>
    </xf>
    <xf numFmtId="164" fontId="3" fillId="5" borderId="1" applyAlignment="1" pivotButton="0" quotePrefix="0" xfId="0">
      <alignment horizontal="center" vertical="center" wrapText="1"/>
    </xf>
    <xf numFmtId="165" fontId="3" fillId="5" borderId="1" applyAlignment="1" pivotButton="0" quotePrefix="0" xfId="0">
      <alignment horizontal="center" vertical="center" wrapText="1"/>
    </xf>
    <xf numFmtId="165" fontId="3" fillId="5" borderId="1" pivotButton="0" quotePrefix="0" xfId="0"/>
    <xf numFmtId="167" fontId="3" fillId="5" borderId="1" pivotButton="0" quotePrefix="0" xfId="0"/>
    <xf numFmtId="165" fontId="4" fillId="5" borderId="1" pivotButton="0" quotePrefix="0" xfId="0"/>
    <xf numFmtId="168" fontId="3" fillId="5" borderId="1" pivotButton="0" quotePrefix="0" xfId="0"/>
    <xf numFmtId="0" fontId="6" fillId="6" borderId="1" pivotButton="0" quotePrefix="0" xfId="0"/>
    <xf numFmtId="165" fontId="6" fillId="6" borderId="1" pivotButton="0" quotePrefix="0" xfId="0"/>
    <xf numFmtId="166" fontId="6" fillId="6" borderId="1" pivotButton="0" quotePrefix="0" xfId="0"/>
    <xf numFmtId="164" fontId="6" fillId="6" borderId="1" pivotButton="0" quotePrefix="0" xfId="0"/>
    <xf numFmtId="167" fontId="6" fillId="6" borderId="1" pivotButton="0" quotePrefix="0" xfId="0"/>
    <xf numFmtId="168" fontId="6" fillId="6" borderId="1" pivotButton="0" quotePrefix="0" xfId="0"/>
    <xf numFmtId="0" fontId="1" fillId="0" borderId="0" pivotButton="0" quotePrefix="0" xfId="0"/>
    <xf numFmtId="0" fontId="6" fillId="6" borderId="0" pivotButton="0" quotePrefix="0" xfId="0"/>
    <xf numFmtId="0" fontId="3" fillId="0" borderId="0" applyAlignment="1" pivotButton="0" quotePrefix="0" xfId="0">
      <alignment horizontal="left" vertical="center" wrapText="1"/>
    </xf>
    <xf numFmtId="165" fontId="5" fillId="3" borderId="1" pivotButton="0" quotePrefix="0" xfId="0"/>
    <xf numFmtId="167" fontId="5" fillId="3" borderId="1" pivotButton="0" quotePrefix="0" xfId="0"/>
    <xf numFmtId="168" fontId="5" fillId="3" borderId="1" pivotButton="0" quotePrefix="0" xfId="0"/>
    <xf numFmtId="166" fontId="3" fillId="3" borderId="1" pivotButton="0" quotePrefix="0" xfId="0"/>
    <xf numFmtId="166" fontId="3" fillId="5" borderId="1" pivotButton="0" quotePrefix="0" xfId="0"/>
    <xf numFmtId="0" fontId="5" fillId="6" borderId="0" pivotButton="0" quotePrefix="0" xfId="0"/>
    <xf numFmtId="164" fontId="7" fillId="4" borderId="1" pivotButton="0" quotePrefix="0" xfId="0"/>
    <xf numFmtId="165" fontId="7" fillId="4" borderId="1" pivotButton="0" quotePrefix="0" xfId="0"/>
    <xf numFmtId="166" fontId="7" fillId="4" borderId="1" pivotButton="0" quotePrefix="0" xfId="0"/>
    <xf numFmtId="168" fontId="7" fillId="4" borderId="1" pivotButton="0" quotePrefix="0" xfId="0"/>
    <xf numFmtId="0" fontId="6" fillId="0" borderId="0" pivotButton="0" quotePrefix="0" xfId="0"/>
    <xf numFmtId="165" fontId="0" fillId="0" borderId="0" pivotButton="0" quotePrefix="0" xfId="0"/>
    <xf numFmtId="0" fontId="5" fillId="6" borderId="1" applyAlignment="1" pivotButton="0" quotePrefix="0" xfId="0">
      <alignment vertical="top" wrapText="1"/>
    </xf>
    <xf numFmtId="0" fontId="3" fillId="0" borderId="1" applyAlignment="1" pivotButton="0" quotePrefix="0" xfId="0">
      <alignment vertical="top" wrapText="1"/>
    </xf>
  </cellXfs>
  <cellStyles count="1">
    <cellStyle name="Normal" xfId="0" builtinId="0" hidden="0"/>
  </cellStyles>
  <dxfs count="1">
    <dxf>
      <font>
        <b val="1"/>
        <color rgb="00FFFFFF"/>
      </font>
      <fill>
        <patternFill patternType="solid">
          <fgColor rgb="0022C55E"/>
          <bgColor rgb="0022C55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Ertragswert je Objekt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'Zusammenfassung'!B11</f>
            </strRef>
          </tx>
          <spPr>
            <a:solidFill xmlns:a="http://schemas.openxmlformats.org/drawingml/2006/main">
              <a:srgbClr val="2E3A47"/>
            </a:solidFill>
            <a:ln xmlns:a="http://schemas.openxmlformats.org/drawingml/2006/main">
              <a:prstDash val="solid"/>
            </a:ln>
          </spPr>
          <cat>
            <numRef>
              <f>'Zusammenfassung'!$A$12:$A$20</f>
            </numRef>
          </cat>
          <val>
            <numRef>
              <f>'Zusammenfassung'!$B$12:$B$20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Objekt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Ertragswert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Anteil Bodenwert vs. Gebäudeertragswert</a:t>
            </a:r>
          </a:p>
        </rich>
      </tx>
    </title>
    <plotArea>
      <pieChart>
        <varyColors val="1"/>
        <ser>
          <idx val="0"/>
          <order val="0"/>
          <tx>
            <strRef>
              <f>'Zusammenfassung'!B22</f>
            </strRef>
          </tx>
          <spPr>
            <a:ln xmlns:a="http://schemas.openxmlformats.org/drawingml/2006/main">
              <a:prstDash val="solid"/>
            </a:ln>
          </spPr>
          <cat>
            <numRef>
              <f>'Zusammenfassung'!$A$23:$A$24</f>
            </numRef>
          </cat>
          <val>
            <numRef>
              <f>'Zusammenfassung'!$B$23:$B$24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5</col>
      <colOff>0</colOff>
      <row>2</row>
      <rowOff>0</rowOff>
    </from>
    <ext cx="720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21</row>
      <rowOff>0</rowOff>
    </from>
    <ext cx="432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3"/>
  <sheetViews>
    <sheetView showGridLines="0" workbookViewId="0">
      <pane xSplit="3" ySplit="3" topLeftCell="D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5" customWidth="1" min="1" max="1"/>
    <col width="32" customWidth="1" min="2" max="2"/>
    <col width="12" customWidth="1" min="3" max="3"/>
    <col width="14" customWidth="1" min="4" max="4"/>
    <col width="16" customWidth="1" min="5" max="5"/>
    <col width="15" customWidth="1" min="6" max="6"/>
    <col width="15" customWidth="1" min="7" max="7"/>
    <col width="15" customWidth="1" min="8" max="8"/>
    <col width="16" customWidth="1" min="9" max="9"/>
    <col width="16" customWidth="1" min="10" max="10"/>
    <col width="16" customWidth="1" min="11" max="11"/>
    <col width="15" customWidth="1" min="12" max="12"/>
    <col width="16" customWidth="1" min="13" max="13"/>
    <col width="16" customWidth="1" min="14" max="14"/>
    <col width="14" customWidth="1" min="15" max="15"/>
    <col width="13" customWidth="1" min="16" max="16"/>
    <col width="16" customWidth="1" min="17" max="17"/>
    <col width="16" customWidth="1" min="18" max="18"/>
    <col width="16" customWidth="1" min="19" max="19"/>
  </cols>
  <sheetData>
    <row r="1">
      <c r="A1" s="1" t="inlineStr">
        <is>
          <t>Ertragswertverfahren – Objektübersicht (ImmoWertV)</t>
        </is>
      </c>
    </row>
    <row r="3">
      <c r="A3" s="2" t="inlineStr">
        <is>
          <t>Nr</t>
        </is>
      </c>
      <c r="B3" s="2" t="inlineStr">
        <is>
          <t>Objekt / Adresse</t>
        </is>
      </c>
      <c r="C3" s="2" t="inlineStr">
        <is>
          <t>Stadt</t>
        </is>
      </c>
      <c r="D3" s="2" t="inlineStr">
        <is>
          <t>Wohnfläche (m²)</t>
        </is>
      </c>
      <c r="E3" s="2" t="inlineStr">
        <is>
          <t>Grundstücksfläche (m²)</t>
        </is>
      </c>
      <c r="F3" s="2" t="inlineStr">
        <is>
          <t>Bodenrichtwert (€/m²)</t>
        </is>
      </c>
      <c r="G3" s="2" t="inlineStr">
        <is>
          <t>Bodenwert (€)</t>
        </is>
      </c>
      <c r="H3" s="2" t="inlineStr">
        <is>
          <t>Jahresrohertrag (€)</t>
        </is>
      </c>
      <c r="I3" s="2" t="inlineStr">
        <is>
          <t>Bewirtschaftungskostensatz (%)</t>
        </is>
      </c>
      <c r="J3" s="2" t="inlineStr">
        <is>
          <t>Bewirtschaftungskosten (€)</t>
        </is>
      </c>
      <c r="K3" s="2" t="inlineStr">
        <is>
          <t>Reinertrag Grundstück (€)</t>
        </is>
      </c>
      <c r="L3" s="2" t="inlineStr">
        <is>
          <t>Liegenschaftszinssatz (%)</t>
        </is>
      </c>
      <c r="M3" s="2" t="inlineStr">
        <is>
          <t>Bodenwertverzinsung (€)</t>
        </is>
      </c>
      <c r="N3" s="2" t="inlineStr">
        <is>
          <t>Reinertrag Gebäude (€)</t>
        </is>
      </c>
      <c r="O3" s="2" t="inlineStr">
        <is>
          <t>Restnutzungsdauer (Jahre)</t>
        </is>
      </c>
      <c r="P3" s="2" t="inlineStr">
        <is>
          <t>Vervielfältiger</t>
        </is>
      </c>
      <c r="Q3" s="2" t="inlineStr">
        <is>
          <t>Gebäudeertragswert (€)</t>
        </is>
      </c>
      <c r="R3" s="2" t="inlineStr">
        <is>
          <t>Ertragswert gesamt (€)</t>
        </is>
      </c>
      <c r="S3" s="2" t="inlineStr">
        <is>
          <t>Ertragswert (€/m² Wohnfl.)</t>
        </is>
      </c>
    </row>
    <row r="4">
      <c r="A4" s="3" t="n">
        <v>1</v>
      </c>
      <c r="B4" s="4" t="inlineStr">
        <is>
          <t>Mehrfamilienhaus Musterstraße 12</t>
        </is>
      </c>
      <c r="C4" s="4" t="inlineStr">
        <is>
          <t>Berlin</t>
        </is>
      </c>
      <c r="D4" s="5" t="n">
        <v>620</v>
      </c>
      <c r="E4" s="5" t="n">
        <v>780</v>
      </c>
      <c r="F4" s="6" t="n">
        <v>620</v>
      </c>
      <c r="G4" s="7">
        <f>E4*F4</f>
        <v/>
      </c>
      <c r="H4" s="8" t="n">
        <v>96000</v>
      </c>
      <c r="I4" s="9" t="n">
        <v>0.18</v>
      </c>
      <c r="J4" s="7">
        <f>H4*I4</f>
        <v/>
      </c>
      <c r="K4" s="7">
        <f>H4-J4</f>
        <v/>
      </c>
      <c r="L4" s="9" t="n">
        <v>0.052</v>
      </c>
      <c r="M4" s="7">
        <f>G4*L4</f>
        <v/>
      </c>
      <c r="N4" s="7">
        <f>K4-M4</f>
        <v/>
      </c>
      <c r="O4" s="10" t="n">
        <v>32</v>
      </c>
      <c r="P4" s="11">
        <f>IFERROR((1-(1+L4)^-O4)/L4,0)</f>
        <v/>
      </c>
      <c r="Q4" s="7">
        <f>N4*P4</f>
        <v/>
      </c>
      <c r="R4" s="12">
        <f>G4+Q4</f>
        <v/>
      </c>
      <c r="S4" s="13">
        <f>IFERROR(R4/D4,0)</f>
        <v/>
      </c>
    </row>
    <row r="5">
      <c r="A5" s="14" t="n">
        <v>2</v>
      </c>
      <c r="B5" s="15" t="inlineStr">
        <is>
          <t>Wohn- und Geschäftshaus Hauptstr. 5</t>
        </is>
      </c>
      <c r="C5" s="15" t="inlineStr">
        <is>
          <t>München</t>
        </is>
      </c>
      <c r="D5" s="16" t="n">
        <v>540</v>
      </c>
      <c r="E5" s="16" t="n">
        <v>610</v>
      </c>
      <c r="F5" s="17" t="n">
        <v>1450</v>
      </c>
      <c r="G5" s="18">
        <f>E5*F5</f>
        <v/>
      </c>
      <c r="H5" s="8" t="n">
        <v>88000</v>
      </c>
      <c r="I5" s="9" t="n">
        <v>0.2</v>
      </c>
      <c r="J5" s="18">
        <f>H5*I5</f>
        <v/>
      </c>
      <c r="K5" s="18">
        <f>H5-J5</f>
        <v/>
      </c>
      <c r="L5" s="9" t="n">
        <v>0.045</v>
      </c>
      <c r="M5" s="18">
        <f>G5*L5</f>
        <v/>
      </c>
      <c r="N5" s="18">
        <f>K5-M5</f>
        <v/>
      </c>
      <c r="O5" s="10" t="n">
        <v>28</v>
      </c>
      <c r="P5" s="19">
        <f>IFERROR((1-(1+L5)^-O5)/L5,0)</f>
        <v/>
      </c>
      <c r="Q5" s="18">
        <f>N5*P5</f>
        <v/>
      </c>
      <c r="R5" s="20">
        <f>G5+Q5</f>
        <v/>
      </c>
      <c r="S5" s="21">
        <f>IFERROR(R5/D5,0)</f>
        <v/>
      </c>
    </row>
    <row r="6">
      <c r="A6" s="3" t="n">
        <v>3</v>
      </c>
      <c r="B6" s="4" t="inlineStr">
        <is>
          <t>Mehrfamilienhaus Ringstraße 8</t>
        </is>
      </c>
      <c r="C6" s="4" t="inlineStr">
        <is>
          <t>Hamburg</t>
        </is>
      </c>
      <c r="D6" s="5" t="n">
        <v>480</v>
      </c>
      <c r="E6" s="5" t="n">
        <v>590</v>
      </c>
      <c r="F6" s="6" t="n">
        <v>720</v>
      </c>
      <c r="G6" s="7">
        <f>E6*F6</f>
        <v/>
      </c>
      <c r="H6" s="8" t="n">
        <v>71000</v>
      </c>
      <c r="I6" s="9" t="n">
        <v>0.19</v>
      </c>
      <c r="J6" s="7">
        <f>H6*I6</f>
        <v/>
      </c>
      <c r="K6" s="7">
        <f>H6-J6</f>
        <v/>
      </c>
      <c r="L6" s="9" t="n">
        <v>0.05</v>
      </c>
      <c r="M6" s="7">
        <f>G6*L6</f>
        <v/>
      </c>
      <c r="N6" s="7">
        <f>K6-M6</f>
        <v/>
      </c>
      <c r="O6" s="10" t="n">
        <v>35</v>
      </c>
      <c r="P6" s="11">
        <f>IFERROR((1-(1+L6)^-O6)/L6,0)</f>
        <v/>
      </c>
      <c r="Q6" s="7">
        <f>N6*P6</f>
        <v/>
      </c>
      <c r="R6" s="12">
        <f>G6+Q6</f>
        <v/>
      </c>
      <c r="S6" s="13">
        <f>IFERROR(R6/D6,0)</f>
        <v/>
      </c>
    </row>
    <row r="7">
      <c r="A7" s="14" t="n">
        <v>4</v>
      </c>
      <c r="B7" s="15" t="inlineStr">
        <is>
          <t>Wohnhaus Domplatz 3</t>
        </is>
      </c>
      <c r="C7" s="15" t="inlineStr">
        <is>
          <t>Köln</t>
        </is>
      </c>
      <c r="D7" s="16" t="n">
        <v>390</v>
      </c>
      <c r="E7" s="16" t="n">
        <v>450</v>
      </c>
      <c r="F7" s="17" t="n">
        <v>610</v>
      </c>
      <c r="G7" s="18">
        <f>E7*F7</f>
        <v/>
      </c>
      <c r="H7" s="8" t="n">
        <v>58000</v>
      </c>
      <c r="I7" s="9" t="n">
        <v>0.17</v>
      </c>
      <c r="J7" s="18">
        <f>H7*I7</f>
        <v/>
      </c>
      <c r="K7" s="18">
        <f>H7-J7</f>
        <v/>
      </c>
      <c r="L7" s="9" t="n">
        <v>0.055</v>
      </c>
      <c r="M7" s="18">
        <f>G7*L7</f>
        <v/>
      </c>
      <c r="N7" s="18">
        <f>K7-M7</f>
        <v/>
      </c>
      <c r="O7" s="10" t="n">
        <v>40</v>
      </c>
      <c r="P7" s="19">
        <f>IFERROR((1-(1+L7)^-O7)/L7,0)</f>
        <v/>
      </c>
      <c r="Q7" s="18">
        <f>N7*P7</f>
        <v/>
      </c>
      <c r="R7" s="20">
        <f>G7+Q7</f>
        <v/>
      </c>
      <c r="S7" s="21">
        <f>IFERROR(R7/D7,0)</f>
        <v/>
      </c>
    </row>
    <row r="8">
      <c r="A8" s="3" t="n">
        <v>5</v>
      </c>
      <c r="B8" s="4" t="inlineStr">
        <is>
          <t>Bürogebäude Bankenviertel 21</t>
        </is>
      </c>
      <c r="C8" s="4" t="inlineStr">
        <is>
          <t>Frankfurt</t>
        </is>
      </c>
      <c r="D8" s="5" t="n">
        <v>710</v>
      </c>
      <c r="E8" s="5" t="n">
        <v>520</v>
      </c>
      <c r="F8" s="6" t="n">
        <v>980</v>
      </c>
      <c r="G8" s="7">
        <f>E8*F8</f>
        <v/>
      </c>
      <c r="H8" s="8" t="n">
        <v>132000</v>
      </c>
      <c r="I8" s="9" t="n">
        <v>0.22</v>
      </c>
      <c r="J8" s="7">
        <f>H8*I8</f>
        <v/>
      </c>
      <c r="K8" s="7">
        <f>H8-J8</f>
        <v/>
      </c>
      <c r="L8" s="9" t="n">
        <v>0.062</v>
      </c>
      <c r="M8" s="7">
        <f>G8*L8</f>
        <v/>
      </c>
      <c r="N8" s="7">
        <f>K8-M8</f>
        <v/>
      </c>
      <c r="O8" s="10" t="n">
        <v>25</v>
      </c>
      <c r="P8" s="11">
        <f>IFERROR((1-(1+L8)^-O8)/L8,0)</f>
        <v/>
      </c>
      <c r="Q8" s="7">
        <f>N8*P8</f>
        <v/>
      </c>
      <c r="R8" s="12">
        <f>G8+Q8</f>
        <v/>
      </c>
      <c r="S8" s="13">
        <f>IFERROR(R8/D8,0)</f>
        <v/>
      </c>
    </row>
    <row r="9">
      <c r="A9" s="14" t="n">
        <v>6</v>
      </c>
      <c r="B9" s="15" t="inlineStr">
        <is>
          <t>Mehrfamilienhaus Königstr. 40</t>
        </is>
      </c>
      <c r="C9" s="15" t="inlineStr">
        <is>
          <t>Stuttgart</t>
        </is>
      </c>
      <c r="D9" s="16" t="n">
        <v>460</v>
      </c>
      <c r="E9" s="16" t="n">
        <v>500</v>
      </c>
      <c r="F9" s="17" t="n">
        <v>640</v>
      </c>
      <c r="G9" s="18">
        <f>E9*F9</f>
        <v/>
      </c>
      <c r="H9" s="8" t="n">
        <v>66000</v>
      </c>
      <c r="I9" s="9" t="n">
        <v>0.18</v>
      </c>
      <c r="J9" s="18">
        <f>H9*I9</f>
        <v/>
      </c>
      <c r="K9" s="18">
        <f>H9-J9</f>
        <v/>
      </c>
      <c r="L9" s="9" t="n">
        <v>0.048</v>
      </c>
      <c r="M9" s="18">
        <f>G9*L9</f>
        <v/>
      </c>
      <c r="N9" s="18">
        <f>K9-M9</f>
        <v/>
      </c>
      <c r="O9" s="10" t="n">
        <v>33</v>
      </c>
      <c r="P9" s="19">
        <f>IFERROR((1-(1+L9)^-O9)/L9,0)</f>
        <v/>
      </c>
      <c r="Q9" s="18">
        <f>N9*P9</f>
        <v/>
      </c>
      <c r="R9" s="20">
        <f>G9+Q9</f>
        <v/>
      </c>
      <c r="S9" s="21">
        <f>IFERROR(R9/D9,0)</f>
        <v/>
      </c>
    </row>
    <row r="10">
      <c r="A10" s="3" t="n">
        <v>7</v>
      </c>
      <c r="B10" s="4" t="inlineStr">
        <is>
          <t>Wohnhaus Kö-Bogen 2</t>
        </is>
      </c>
      <c r="C10" s="4" t="inlineStr">
        <is>
          <t>Düsseldorf</t>
        </is>
      </c>
      <c r="D10" s="5" t="n">
        <v>410</v>
      </c>
      <c r="E10" s="5" t="n">
        <v>470</v>
      </c>
      <c r="F10" s="6" t="n">
        <v>880</v>
      </c>
      <c r="G10" s="7">
        <f>E10*F10</f>
        <v/>
      </c>
      <c r="H10" s="8" t="n">
        <v>62000</v>
      </c>
      <c r="I10" s="9" t="n">
        <v>0.19</v>
      </c>
      <c r="J10" s="7">
        <f>H10*I10</f>
        <v/>
      </c>
      <c r="K10" s="7">
        <f>H10-J10</f>
        <v/>
      </c>
      <c r="L10" s="9" t="n">
        <v>0.047</v>
      </c>
      <c r="M10" s="7">
        <f>G10*L10</f>
        <v/>
      </c>
      <c r="N10" s="7">
        <f>K10-M10</f>
        <v/>
      </c>
      <c r="O10" s="10" t="n">
        <v>38</v>
      </c>
      <c r="P10" s="11">
        <f>IFERROR((1-(1+L10)^-O10)/L10,0)</f>
        <v/>
      </c>
      <c r="Q10" s="7">
        <f>N10*P10</f>
        <v/>
      </c>
      <c r="R10" s="12">
        <f>G10+Q10</f>
        <v/>
      </c>
      <c r="S10" s="13">
        <f>IFERROR(R10/D10,0)</f>
        <v/>
      </c>
    </row>
    <row r="11">
      <c r="A11" s="14" t="n">
        <v>8</v>
      </c>
      <c r="B11" s="15" t="inlineStr">
        <is>
          <t>Mehrfamilienhaus Karl-Liebknecht 17</t>
        </is>
      </c>
      <c r="C11" s="15" t="inlineStr">
        <is>
          <t>Leipzig</t>
        </is>
      </c>
      <c r="D11" s="16" t="n">
        <v>350</v>
      </c>
      <c r="E11" s="16" t="n">
        <v>400</v>
      </c>
      <c r="F11" s="17" t="n">
        <v>320</v>
      </c>
      <c r="G11" s="18">
        <f>E11*F11</f>
        <v/>
      </c>
      <c r="H11" s="8" t="n">
        <v>41000</v>
      </c>
      <c r="I11" s="9" t="n">
        <v>0.16</v>
      </c>
      <c r="J11" s="18">
        <f>H11*I11</f>
        <v/>
      </c>
      <c r="K11" s="18">
        <f>H11-J11</f>
        <v/>
      </c>
      <c r="L11" s="9" t="n">
        <v>0.058</v>
      </c>
      <c r="M11" s="18">
        <f>G11*L11</f>
        <v/>
      </c>
      <c r="N11" s="18">
        <f>K11-M11</f>
        <v/>
      </c>
      <c r="O11" s="10" t="n">
        <v>42</v>
      </c>
      <c r="P11" s="19">
        <f>IFERROR((1-(1+L11)^-O11)/L11,0)</f>
        <v/>
      </c>
      <c r="Q11" s="18">
        <f>N11*P11</f>
        <v/>
      </c>
      <c r="R11" s="20">
        <f>G11+Q11</f>
        <v/>
      </c>
      <c r="S11" s="21">
        <f>IFERROR(R11/D11,0)</f>
        <v/>
      </c>
    </row>
    <row r="12">
      <c r="A12" s="3" t="n">
        <v>9</v>
      </c>
      <c r="B12" s="4" t="inlineStr">
        <is>
          <t>Stadtvilla Elbufer 9</t>
        </is>
      </c>
      <c r="C12" s="4" t="inlineStr">
        <is>
          <t>Dresden</t>
        </is>
      </c>
      <c r="D12" s="5" t="n">
        <v>300</v>
      </c>
      <c r="E12" s="5" t="n">
        <v>560</v>
      </c>
      <c r="F12" s="6" t="n">
        <v>410</v>
      </c>
      <c r="G12" s="7">
        <f>E12*F12</f>
        <v/>
      </c>
      <c r="H12" s="8" t="n">
        <v>45000</v>
      </c>
      <c r="I12" s="9" t="n">
        <v>0.15</v>
      </c>
      <c r="J12" s="7">
        <f>H12*I12</f>
        <v/>
      </c>
      <c r="K12" s="7">
        <f>H12-J12</f>
        <v/>
      </c>
      <c r="L12" s="9" t="n">
        <v>0.053</v>
      </c>
      <c r="M12" s="7">
        <f>G12*L12</f>
        <v/>
      </c>
      <c r="N12" s="7">
        <f>K12-M12</f>
        <v/>
      </c>
      <c r="O12" s="10" t="n">
        <v>45</v>
      </c>
      <c r="P12" s="11">
        <f>IFERROR((1-(1+L12)^-O12)/L12,0)</f>
        <v/>
      </c>
      <c r="Q12" s="7">
        <f>N12*P12</f>
        <v/>
      </c>
      <c r="R12" s="12">
        <f>G12+Q12</f>
        <v/>
      </c>
      <c r="S12" s="13">
        <f>IFERROR(R12/D12,0)</f>
        <v/>
      </c>
    </row>
    <row r="13">
      <c r="A13" s="22" t="n"/>
      <c r="B13" s="22" t="inlineStr">
        <is>
          <t>Gesamt / Durchschnitt</t>
        </is>
      </c>
      <c r="C13" s="22" t="n"/>
      <c r="D13" s="22" t="n"/>
      <c r="E13" s="22" t="n"/>
      <c r="F13" s="22" t="n"/>
      <c r="G13" s="23">
        <f>SUM(G4:G12)</f>
        <v/>
      </c>
      <c r="H13" s="23">
        <f>SUM(H4:H12)</f>
        <v/>
      </c>
      <c r="I13" s="24">
        <f>AVERAGE(I4:I12)</f>
        <v/>
      </c>
      <c r="J13" s="23">
        <f>SUM(J4:J12)</f>
        <v/>
      </c>
      <c r="K13" s="23">
        <f>SUM(K4:K12)</f>
        <v/>
      </c>
      <c r="L13" s="24">
        <f>AVERAGE(L4:L12)</f>
        <v/>
      </c>
      <c r="M13" s="23">
        <f>SUM(M4:M12)</f>
        <v/>
      </c>
      <c r="N13" s="23">
        <f>SUM(N4:N12)</f>
        <v/>
      </c>
      <c r="O13" s="25">
        <f>AVERAGE(O4:O12)</f>
        <v/>
      </c>
      <c r="P13" s="26">
        <f>AVERAGE(P4:P12)</f>
        <v/>
      </c>
      <c r="Q13" s="23">
        <f>SUM(Q4:Q12)</f>
        <v/>
      </c>
      <c r="R13" s="23">
        <f>SUM(R4:R12)</f>
        <v/>
      </c>
      <c r="S13" s="27">
        <f>IFERROR(R13/D13,0)</f>
        <v/>
      </c>
    </row>
  </sheetData>
  <mergeCells count="1">
    <mergeCell ref="A1:S1"/>
  </mergeCells>
  <conditionalFormatting sqref="R4:R12">
    <cfRule type="expression" priority="1" dxfId="0" stopIfTrue="0">
      <formula>R4&gt;100000</formula>
    </cfRule>
  </conditionalFormatting>
  <dataValidations count="1">
    <dataValidation sqref="C4:C12" showErrorMessage="1" showInputMessage="1" allowBlank="1" type="list">
      <formula1>"Berlin,München,Hamburg,Köln,Frankfurt,Stuttgart,Düsseldorf,Leipzig,Dresden"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9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20" customWidth="1" min="2" max="2"/>
    <col width="20" customWidth="1" min="3" max="3"/>
    <col width="18" customWidth="1" min="4" max="4"/>
  </cols>
  <sheetData>
    <row r="1">
      <c r="A1" s="28" t="inlineStr">
        <is>
          <t>Ertragswert-Rechner – Einzelobjekt</t>
        </is>
      </c>
    </row>
    <row r="3">
      <c r="A3" s="29" t="inlineStr">
        <is>
          <t>Eingabewerte</t>
        </is>
      </c>
    </row>
    <row r="4">
      <c r="A4" s="30" t="inlineStr">
        <is>
          <t>Grundstücksfläche (m²)</t>
        </is>
      </c>
      <c r="B4" s="10" t="n">
        <v>620</v>
      </c>
    </row>
    <row r="5">
      <c r="A5" s="30" t="inlineStr">
        <is>
          <t>Bodenrichtwert (€/m²)</t>
        </is>
      </c>
      <c r="B5" s="8" t="n">
        <v>780</v>
      </c>
    </row>
    <row r="6">
      <c r="A6" s="30" t="inlineStr">
        <is>
          <t>Wohnfläche (m²)</t>
        </is>
      </c>
      <c r="B6" s="10" t="n">
        <v>620</v>
      </c>
    </row>
    <row r="7">
      <c r="A7" s="30" t="inlineStr">
        <is>
          <t>Jahresrohertrag / Kaltmiete p.a. (€)</t>
        </is>
      </c>
      <c r="B7" s="8" t="n">
        <v>96000</v>
      </c>
    </row>
    <row r="8">
      <c r="A8" s="30" t="inlineStr">
        <is>
          <t>Bewirtschaftungskostensatz (%)</t>
        </is>
      </c>
      <c r="B8" s="9" t="n">
        <v>0.18</v>
      </c>
    </row>
    <row r="9">
      <c r="A9" s="30" t="inlineStr">
        <is>
          <t>Liegenschaftszinssatz (%)</t>
        </is>
      </c>
      <c r="B9" s="9" t="n">
        <v>0.052</v>
      </c>
    </row>
    <row r="10">
      <c r="A10" s="30" t="inlineStr">
        <is>
          <t>Restnutzungsdauer (Jahre)</t>
        </is>
      </c>
      <c r="B10" s="10" t="n">
        <v>32</v>
      </c>
    </row>
    <row r="12">
      <c r="A12" s="29" t="inlineStr">
        <is>
          <t>Berechnung</t>
        </is>
      </c>
    </row>
    <row r="13">
      <c r="A13" s="30" t="inlineStr">
        <is>
          <t>Bodenwert (€)</t>
        </is>
      </c>
      <c r="B13" s="31">
        <f>B4*B5</f>
        <v/>
      </c>
    </row>
    <row r="14">
      <c r="A14" s="30" t="inlineStr">
        <is>
          <t>Bewirtschaftungskosten (€)</t>
        </is>
      </c>
      <c r="B14" s="31">
        <f>B7*B8</f>
        <v/>
      </c>
    </row>
    <row r="15">
      <c r="A15" s="30" t="inlineStr">
        <is>
          <t>Reinertrag Grundstück (€)</t>
        </is>
      </c>
      <c r="B15" s="31">
        <f>B7-B14</f>
        <v/>
      </c>
    </row>
    <row r="16">
      <c r="A16" s="30" t="inlineStr">
        <is>
          <t>Bodenwertverzinsung (€)</t>
        </is>
      </c>
      <c r="B16" s="31">
        <f>B13*B9</f>
        <v/>
      </c>
    </row>
    <row r="17">
      <c r="A17" s="30" t="inlineStr">
        <is>
          <t>Reinertrag Gebäude (€)</t>
        </is>
      </c>
      <c r="B17" s="31">
        <f>B15-B16</f>
        <v/>
      </c>
    </row>
    <row r="18">
      <c r="A18" s="30" t="inlineStr">
        <is>
          <t>Vervielfältiger</t>
        </is>
      </c>
      <c r="B18" s="32">
        <f>IFERROR((1-(1+B9)^-B10)/B9,0)</f>
        <v/>
      </c>
    </row>
    <row r="19">
      <c r="A19" s="30" t="inlineStr">
        <is>
          <t>Gebäudeertragswert (€)</t>
        </is>
      </c>
      <c r="B19" s="31">
        <f>B17*B18</f>
        <v/>
      </c>
    </row>
    <row r="20">
      <c r="A20" s="30" t="inlineStr">
        <is>
          <t>Ertragswert gesamt (€)</t>
        </is>
      </c>
      <c r="B20" s="31">
        <f>B13+B19</f>
        <v/>
      </c>
    </row>
    <row r="21">
      <c r="A21" s="30" t="inlineStr">
        <is>
          <t>Ertragswert pro m² Wohnfläche (€/m²)</t>
        </is>
      </c>
      <c r="B21" s="33">
        <f>IFERROR(B20/B6,0)</f>
        <v/>
      </c>
    </row>
    <row r="23">
      <c r="A23" s="29" t="inlineStr">
        <is>
          <t>Sensitivitätsanalyse – Einfluss des Liegenschaftszinssatzes</t>
        </is>
      </c>
    </row>
    <row r="24">
      <c r="A24" s="2" t="inlineStr">
        <is>
          <t>Liegenschaftszinssatz</t>
        </is>
      </c>
      <c r="B24" s="2" t="inlineStr">
        <is>
          <t>Vervielfältiger</t>
        </is>
      </c>
      <c r="C24" s="2" t="inlineStr">
        <is>
          <t>Ertragswert gesamt (€)</t>
        </is>
      </c>
    </row>
    <row r="25">
      <c r="A25" s="34">
        <f>$B$9+(-0.01)</f>
        <v/>
      </c>
      <c r="B25" s="11">
        <f>IFERROR((1-(1+A25)^-$B$10)/A25,0)</f>
        <v/>
      </c>
      <c r="C25" s="7">
        <f>$B$13+$B$17*B25</f>
        <v/>
      </c>
    </row>
    <row r="26">
      <c r="A26" s="35">
        <f>$B$9+(-0.005)</f>
        <v/>
      </c>
      <c r="B26" s="19">
        <f>IFERROR((1-(1+A26)^-$B$10)/A26,0)</f>
        <v/>
      </c>
      <c r="C26" s="18">
        <f>$B$13+$B$17*B26</f>
        <v/>
      </c>
    </row>
    <row r="27">
      <c r="A27" s="34">
        <f>$B$9+(0)</f>
        <v/>
      </c>
      <c r="B27" s="11">
        <f>IFERROR((1-(1+A27)^-$B$10)/A27,0)</f>
        <v/>
      </c>
      <c r="C27" s="7">
        <f>$B$13+$B$17*B27</f>
        <v/>
      </c>
    </row>
    <row r="28">
      <c r="A28" s="35">
        <f>$B$9+(0.005)</f>
        <v/>
      </c>
      <c r="B28" s="19">
        <f>IFERROR((1-(1+A28)^-$B$10)/A28,0)</f>
        <v/>
      </c>
      <c r="C28" s="18">
        <f>$B$13+$B$17*B28</f>
        <v/>
      </c>
    </row>
    <row r="29">
      <c r="A29" s="34">
        <f>$B$9+(0.01)</f>
        <v/>
      </c>
      <c r="B29" s="11">
        <f>IFERROR((1-(1+A29)^-$B$10)/A29,0)</f>
        <v/>
      </c>
      <c r="C29" s="7">
        <f>$B$13+$B$17*B29</f>
        <v/>
      </c>
    </row>
  </sheetData>
  <mergeCells count="4">
    <mergeCell ref="A1:D1"/>
    <mergeCell ref="A3:D3"/>
    <mergeCell ref="A12:D12"/>
    <mergeCell ref="A23:D23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4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15" customWidth="1" min="2" max="2"/>
    <col width="15" customWidth="1" min="3" max="3"/>
    <col width="20" customWidth="1" min="4" max="4"/>
    <col width="15" customWidth="1" min="5" max="5"/>
    <col width="15" customWidth="1" min="6" max="6"/>
  </cols>
  <sheetData>
    <row r="1">
      <c r="A1" s="28" t="inlineStr">
        <is>
          <t>Portfolio-Übersicht – Ertragswertverfahren</t>
        </is>
      </c>
    </row>
    <row r="3">
      <c r="A3" s="36" t="inlineStr">
        <is>
          <t>Anzahl Objekte</t>
        </is>
      </c>
      <c r="D3" s="37">
        <f>COUNTA(Objektdaten!B4:B12)</f>
        <v/>
      </c>
    </row>
    <row r="4">
      <c r="A4" s="36" t="inlineStr">
        <is>
          <t>Gesamt-Bodenwert (€)</t>
        </is>
      </c>
      <c r="D4" s="38">
        <f>Objektdaten!G13</f>
        <v/>
      </c>
    </row>
    <row r="5">
      <c r="A5" s="36" t="inlineStr">
        <is>
          <t>Gesamt-Gebäudeertragswert (€)</t>
        </is>
      </c>
      <c r="D5" s="38">
        <f>Objektdaten!Q13</f>
        <v/>
      </c>
    </row>
    <row r="6">
      <c r="A6" s="36" t="inlineStr">
        <is>
          <t>Gesamt-Ertragswert (€)</t>
        </is>
      </c>
      <c r="D6" s="38">
        <f>Objektdaten!R13</f>
        <v/>
      </c>
    </row>
    <row r="7">
      <c r="A7" s="36" t="inlineStr">
        <is>
          <t>Ø Liegenschaftszinssatz (%)</t>
        </is>
      </c>
      <c r="D7" s="39">
        <f>Objektdaten!L13</f>
        <v/>
      </c>
    </row>
    <row r="8">
      <c r="A8" s="36" t="inlineStr">
        <is>
          <t>Ø Ertragswert je m² Wohnfläche (€/m²)</t>
        </is>
      </c>
      <c r="D8" s="40">
        <f>Objektdaten!S13</f>
        <v/>
      </c>
    </row>
    <row r="11">
      <c r="A11" s="41" t="inlineStr">
        <is>
          <t>Objekt</t>
        </is>
      </c>
      <c r="B11" s="41" t="inlineStr">
        <is>
          <t>Ertragswert gesamt (€)</t>
        </is>
      </c>
    </row>
    <row r="12">
      <c r="A12">
        <f>Objektdaten!B4</f>
        <v/>
      </c>
      <c r="B12" s="42">
        <f>Objektdaten!R4</f>
        <v/>
      </c>
    </row>
    <row r="13">
      <c r="A13">
        <f>Objektdaten!B5</f>
        <v/>
      </c>
      <c r="B13" s="42">
        <f>Objektdaten!R5</f>
        <v/>
      </c>
    </row>
    <row r="14">
      <c r="A14">
        <f>Objektdaten!B6</f>
        <v/>
      </c>
      <c r="B14" s="42">
        <f>Objektdaten!R6</f>
        <v/>
      </c>
    </row>
    <row r="15">
      <c r="A15">
        <f>Objektdaten!B7</f>
        <v/>
      </c>
      <c r="B15" s="42">
        <f>Objektdaten!R7</f>
        <v/>
      </c>
    </row>
    <row r="16">
      <c r="A16">
        <f>Objektdaten!B8</f>
        <v/>
      </c>
      <c r="B16" s="42">
        <f>Objektdaten!R8</f>
        <v/>
      </c>
    </row>
    <row r="17">
      <c r="A17">
        <f>Objektdaten!B9</f>
        <v/>
      </c>
      <c r="B17" s="42">
        <f>Objektdaten!R9</f>
        <v/>
      </c>
    </row>
    <row r="18">
      <c r="A18">
        <f>Objektdaten!B10</f>
        <v/>
      </c>
      <c r="B18" s="42">
        <f>Objektdaten!R10</f>
        <v/>
      </c>
    </row>
    <row r="19">
      <c r="A19">
        <f>Objektdaten!B11</f>
        <v/>
      </c>
      <c r="B19" s="42">
        <f>Objektdaten!R11</f>
        <v/>
      </c>
    </row>
    <row r="20">
      <c r="A20">
        <f>Objektdaten!B12</f>
        <v/>
      </c>
      <c r="B20" s="42">
        <f>Objektdaten!R12</f>
        <v/>
      </c>
    </row>
    <row r="22">
      <c r="A22" s="41" t="inlineStr">
        <is>
          <t>Komponente</t>
        </is>
      </c>
      <c r="B22" s="41" t="inlineStr">
        <is>
          <t>Betrag (€)</t>
        </is>
      </c>
    </row>
    <row r="23">
      <c r="A23" t="inlineStr">
        <is>
          <t>Bodenwert</t>
        </is>
      </c>
      <c r="B23" s="42">
        <f>Objektdaten!G13</f>
        <v/>
      </c>
    </row>
    <row r="24">
      <c r="A24" t="inlineStr">
        <is>
          <t>Gebäudeertragswert</t>
        </is>
      </c>
      <c r="B24" s="42">
        <f>Objektdaten!Q13</f>
        <v/>
      </c>
    </row>
  </sheetData>
  <mergeCells count="7">
    <mergeCell ref="A1:F1"/>
    <mergeCell ref="A3:C3"/>
    <mergeCell ref="A4:C4"/>
    <mergeCell ref="A5:C5"/>
    <mergeCell ref="A6:C6"/>
    <mergeCell ref="A7:C7"/>
    <mergeCell ref="A8:C8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95" customWidth="1" min="2" max="2"/>
  </cols>
  <sheetData>
    <row r="1">
      <c r="A1" s="28" t="inlineStr">
        <is>
          <t>Hinweise zur Nutzung des Ertragswertrechners</t>
        </is>
      </c>
    </row>
    <row r="3" ht="42" customHeight="1">
      <c r="A3" s="43" t="inlineStr">
        <is>
          <t>Zweck</t>
        </is>
      </c>
      <c r="B3" s="44" t="inlineStr">
        <is>
          <t>Diese Arbeitsmappe berechnet den Ertragswert von Immobilien nach dem in Deutschland üblichen Ertragswertverfahren (ImmoWertV) auf Basis von Bodenwert und Gebäudeertragswert.</t>
        </is>
      </c>
    </row>
    <row r="4" ht="42" customHeight="1">
      <c r="A4" s="43" t="inlineStr">
        <is>
          <t>Objektdaten</t>
        </is>
      </c>
      <c r="B4" s="44" t="inlineStr">
        <is>
          <t>Enthält die Grunddaten mehrerer Objekte sowie alle Zwischenschritte: Bodenwert, Bewirtschaftungskosten, Reinertrag, Bodenwertverzinsung, Vervielfältiger und Ertragswert. Gelbe Zellen sind Eingabefelder.</t>
        </is>
      </c>
    </row>
    <row r="5" ht="42" customHeight="1">
      <c r="A5" s="43" t="inlineStr">
        <is>
          <t>Ertragswertberechnung</t>
        </is>
      </c>
      <c r="B5" s="44" t="inlineStr">
        <is>
          <t>Detaillierter Einzelrechner für ein Objekt mit Schritt-für-Schritt-Berechnung sowie einer Sensitivitätsanalyse zum Einfluss des Liegenschaftszinssatzes auf den Ertragswert.</t>
        </is>
      </c>
    </row>
    <row r="6" ht="42" customHeight="1">
      <c r="A6" s="43" t="inlineStr">
        <is>
          <t>Zusammenfassung</t>
        </is>
      </c>
      <c r="B6" s="44" t="inlineStr">
        <is>
          <t>Aggregierte Kennzahlen des gesamten Portfolios sowie Diagramme zum Vergleich der Objekte und zur Zusammensetzung des Gesamtwerts.</t>
        </is>
      </c>
    </row>
    <row r="7" ht="42" customHeight="1">
      <c r="A7" s="43" t="inlineStr">
        <is>
          <t>Bodenwert</t>
        </is>
      </c>
      <c r="B7" s="44" t="inlineStr">
        <is>
          <t>Grundstücksfläche multipliziert mit dem Bodenrichtwert je Quadratmeter.</t>
        </is>
      </c>
    </row>
    <row r="8" ht="42" customHeight="1">
      <c r="A8" s="43" t="inlineStr">
        <is>
          <t>Bewirtschaftungskosten</t>
        </is>
      </c>
      <c r="B8" s="44" t="inlineStr">
        <is>
          <t>Pauschaler Prozentsatz vom Jahresrohertrag für Verwaltung, Instandhaltung, Mietausfallwagnis usw.</t>
        </is>
      </c>
    </row>
    <row r="9" ht="42" customHeight="1">
      <c r="A9" s="43" t="inlineStr">
        <is>
          <t>Liegenschaftszinssatz</t>
        </is>
      </c>
      <c r="B9" s="44" t="inlineStr">
        <is>
          <t>Marktüblicher Zinssatz, mit dem Grundstücke der jeweiligen Nutzungsart verzinst werden; von örtlichen Gutachterausschüssen veröffentlicht.</t>
        </is>
      </c>
    </row>
    <row r="10" ht="42" customHeight="1">
      <c r="A10" s="43" t="inlineStr">
        <is>
          <t>Vervielfältiger</t>
        </is>
      </c>
      <c r="B10" s="44" t="inlineStr">
        <is>
          <t>Rentenbarwertfaktor, berechnet als (1-(1+i)^-n)/i, wobei i der Liegenschaftszinssatz und n die Restnutzungsdauer in Jahren ist.</t>
        </is>
      </c>
    </row>
    <row r="11" ht="42" customHeight="1">
      <c r="A11" s="43" t="inlineStr">
        <is>
          <t>Ertragswert gesamt</t>
        </is>
      </c>
      <c r="B11" s="44" t="inlineStr">
        <is>
          <t>Summe aus Bodenwert und Gebäudeertragswert – ergibt den Verkehrswert nach Ertragswertverfahren.</t>
        </is>
      </c>
    </row>
    <row r="12" ht="42" customHeight="1">
      <c r="A12" s="43" t="inlineStr">
        <is>
          <t>Hinweis</t>
        </is>
      </c>
      <c r="B12" s="44" t="inlineStr">
        <is>
          <t>Alle Berechnungen sind Modellwerte zu Übungszwecken und ersetzen kein Gutachten eines öffentlich bestellten Sachverständigen.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2026-07-15T05:45:29Z</dcterms:created>
  <dcterms:modified xmlns:dcterms="http://purl.org/dc/terms/" xmlns:xsi="http://www.w3.org/2001/XMLSchema-instance" xsi:type="dcterms:W3CDTF">2026-07-15T05:45:29Z</dcterms:modified>
</cp:coreProperties>
</file>