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ostenaufstellung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Hinweis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TT.MM.JJJJ"/>
    <numFmt numFmtId="165" formatCode="#.##0,00 &quot;€&quot;"/>
    <numFmt numFmtId="166" formatCode="0,0%"/>
  </numFmts>
  <fonts count="7">
    <font>
      <name val="Calibri"/>
      <family val="2"/>
      <color theme="1"/>
      <sz val="11"/>
      <scheme val="minor"/>
    </font>
    <font>
      <name val="Calibri"/>
      <b val="1"/>
      <color rgb="002E3A47"/>
      <sz val="16"/>
    </font>
    <font>
      <name val="Calibri"/>
      <i val="1"/>
      <color rgb="006B7280"/>
      <sz val="10"/>
    </font>
    <font>
      <name val="Calibri"/>
      <b val="1"/>
      <color rgb="00FFFFFF"/>
      <sz val="11"/>
    </font>
    <font>
      <name val="Calibri"/>
      <color rgb="001F2937"/>
      <sz val="10"/>
    </font>
    <font>
      <name val="Calibri"/>
      <b val="1"/>
      <color rgb="002E3A47"/>
      <sz val="11"/>
    </font>
    <font>
      <name val="Calibri"/>
      <b val="1"/>
      <color rgb="001F2937"/>
      <sz val="10"/>
    </font>
  </fonts>
  <fills count="7">
    <fill>
      <patternFill/>
    </fill>
    <fill>
      <patternFill patternType="gray125"/>
    </fill>
    <fill>
      <patternFill patternType="solid">
        <fgColor rgb="002E3A47"/>
      </patternFill>
    </fill>
    <fill>
      <patternFill patternType="solid">
        <fgColor rgb="00FFFBEB"/>
      </patternFill>
    </fill>
    <fill>
      <patternFill patternType="solid">
        <fgColor rgb="00F0FDFA"/>
      </patternFill>
    </fill>
    <fill>
      <patternFill patternType="solid">
        <fgColor rgb="00FFFFFF"/>
      </patternFill>
    </fill>
    <fill>
      <patternFill patternType="solid">
        <fgColor rgb="00D4A017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2" borderId="1" applyAlignment="1" pivotButton="0" quotePrefix="0" xfId="0">
      <alignment horizontal="center" vertical="center"/>
    </xf>
    <xf numFmtId="0" fontId="5" fillId="6" borderId="1" pivotButton="0" quotePrefix="0" xfId="0"/>
    <xf numFmtId="0" fontId="4" fillId="4" borderId="1" applyAlignment="1" pivotButton="0" quotePrefix="0" xfId="0">
      <alignment horizontal="center" vertical="center"/>
    </xf>
    <xf numFmtId="0" fontId="4" fillId="4" borderId="1" pivotButton="0" quotePrefix="0" xfId="0"/>
    <xf numFmtId="0" fontId="4" fillId="4" borderId="1" applyAlignment="1" pivotButton="0" quotePrefix="0" xfId="0">
      <alignment horizontal="left" vertical="center" wrapText="1"/>
    </xf>
    <xf numFmtId="164" fontId="4" fillId="4" borderId="1" applyAlignment="1" pivotButton="0" quotePrefix="0" xfId="0">
      <alignment horizontal="center" vertical="center"/>
    </xf>
    <xf numFmtId="165" fontId="4" fillId="3" borderId="1" pivotButton="0" quotePrefix="0" xfId="0"/>
    <xf numFmtId="165" fontId="4" fillId="4" borderId="1" pivotButton="0" quotePrefix="0" xfId="0"/>
    <xf numFmtId="166" fontId="4" fillId="4" borderId="1" pivotButton="0" quotePrefix="0" xfId="0"/>
    <xf numFmtId="0" fontId="4" fillId="0" borderId="1" pivotButton="0" quotePrefix="0" xfId="0"/>
    <xf numFmtId="165" fontId="4" fillId="0" borderId="1" pivotButton="0" quotePrefix="0" xfId="0"/>
    <xf numFmtId="0" fontId="4" fillId="5" borderId="1" applyAlignment="1" pivotButton="0" quotePrefix="0" xfId="0">
      <alignment horizontal="center" vertical="center"/>
    </xf>
    <xf numFmtId="0" fontId="4" fillId="5" borderId="1" pivotButton="0" quotePrefix="0" xfId="0"/>
    <xf numFmtId="0" fontId="4" fillId="5" borderId="1" applyAlignment="1" pivotButton="0" quotePrefix="0" xfId="0">
      <alignment horizontal="left" vertical="center" wrapText="1"/>
    </xf>
    <xf numFmtId="164" fontId="4" fillId="5" borderId="1" applyAlignment="1" pivotButton="0" quotePrefix="0" xfId="0">
      <alignment horizontal="center" vertical="center"/>
    </xf>
    <xf numFmtId="165" fontId="4" fillId="5" borderId="1" pivotButton="0" quotePrefix="0" xfId="0"/>
    <xf numFmtId="166" fontId="4" fillId="5" borderId="1" pivotButton="0" quotePrefix="0" xfId="0"/>
    <xf numFmtId="0" fontId="0" fillId="6" borderId="1" pivotButton="0" quotePrefix="0" xfId="0"/>
    <xf numFmtId="0" fontId="6" fillId="6" borderId="1" pivotButton="0" quotePrefix="0" xfId="0"/>
    <xf numFmtId="165" fontId="6" fillId="6" borderId="1" pivotButton="0" quotePrefix="0" xfId="0"/>
    <xf numFmtId="166" fontId="6" fillId="6" borderId="1" pivotButton="0" quotePrefix="0" xfId="0"/>
    <xf numFmtId="0" fontId="1" fillId="0" borderId="0" pivotButton="0" quotePrefix="0" xfId="0"/>
    <xf numFmtId="0" fontId="3" fillId="2" borderId="1" pivotButton="0" quotePrefix="0" xfId="0"/>
    <xf numFmtId="0" fontId="6" fillId="4" borderId="1" pivotButton="0" quotePrefix="0" xfId="0"/>
    <xf numFmtId="165" fontId="6" fillId="4" borderId="1" applyAlignment="1" pivotButton="0" quotePrefix="0" xfId="0">
      <alignment horizontal="right" vertical="center"/>
    </xf>
    <xf numFmtId="0" fontId="6" fillId="5" borderId="1" pivotButton="0" quotePrefix="0" xfId="0"/>
    <xf numFmtId="165" fontId="6" fillId="5" borderId="1" applyAlignment="1" pivotButton="0" quotePrefix="0" xfId="0">
      <alignment horizontal="right" vertical="center"/>
    </xf>
    <xf numFmtId="166" fontId="6" fillId="5" borderId="1" applyAlignment="1" pivotButton="0" quotePrefix="0" xfId="0">
      <alignment horizontal="right" vertical="center"/>
    </xf>
    <xf numFmtId="1" fontId="6" fillId="4" borderId="1" applyAlignment="1" pivotButton="0" quotePrefix="0" xfId="0">
      <alignment horizontal="right" vertical="center"/>
    </xf>
    <xf numFmtId="0" fontId="5" fillId="6" borderId="0" pivotButton="0" quotePrefix="0" xfId="0"/>
    <xf numFmtId="0" fontId="4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dxfs count="2">
    <dxf>
      <font>
        <name val="Calibri"/>
        <b val="1"/>
        <color rgb="00DC2626"/>
        <sz val="10"/>
      </font>
      <fill>
        <patternFill patternType="solid">
          <fgColor rgb="00FEE2E2"/>
        </patternFill>
      </fill>
    </dxf>
    <dxf>
      <font>
        <name val="Calibri"/>
        <b val="1"/>
        <color rgb="0022C55E"/>
        <sz val="10"/>
      </font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Geplante vs. Tatsächliche Kosten je Gewerk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'Dashboard'!B12</f>
            </strRef>
          </tx>
          <spPr>
            <a:solidFill xmlns:a="http://schemas.openxmlformats.org/drawingml/2006/main">
              <a:srgbClr val="2E3A47"/>
            </a:solidFill>
            <a:ln xmlns:a="http://schemas.openxmlformats.org/drawingml/2006/main">
              <a:prstDash val="solid"/>
            </a:ln>
          </spPr>
          <cat>
            <numRef>
              <f>'Dashboard'!$A$13:$A$22</f>
            </numRef>
          </cat>
          <val>
            <numRef>
              <f>'Dashboard'!$B$13:$B$22</f>
            </numRef>
          </val>
        </ser>
        <ser>
          <idx val="1"/>
          <order val="1"/>
          <tx>
            <strRef>
              <f>'Dashboard'!C12</f>
            </strRef>
          </tx>
          <spPr>
            <a:solidFill xmlns:a="http://schemas.openxmlformats.org/drawingml/2006/main">
              <a:srgbClr val="D4A017"/>
            </a:solidFill>
            <a:ln xmlns:a="http://schemas.openxmlformats.org/drawingml/2006/main">
              <a:prstDash val="solid"/>
            </a:ln>
          </spPr>
          <cat>
            <numRef>
              <f>'Dashboard'!$A$13:$A$22</f>
            </numRef>
          </cat>
          <val>
            <numRef>
              <f>'Dashboard'!$C$13:$C$22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Gewerk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Kosten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Verteilung der tatsächlichen Kosten je Gewerk</a:t>
            </a:r>
          </a:p>
        </rich>
      </tx>
    </title>
    <plotArea>
      <pieChart>
        <varyColors val="1"/>
        <ser>
          <idx val="0"/>
          <order val="0"/>
          <tx>
            <strRef>
              <f>'Dashboard'!C12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'Dashboard'!$A$13:$A$22</f>
            </numRef>
          </cat>
          <val>
            <numRef>
              <f>'Dashboard'!$C$13:$C$22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4</col>
      <colOff>0</colOff>
      <row>2</row>
      <rowOff>0</rowOff>
    </from>
    <ext cx="720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4</col>
      <colOff>0</colOff>
      <row>21</row>
      <rowOff>0</rowOff>
    </from>
    <ext cx="504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5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9" customWidth="1" min="1" max="1"/>
    <col width="20" customWidth="1" min="2" max="2"/>
    <col width="30" customWidth="1" min="3" max="3"/>
    <col width="30" customWidth="1" min="4" max="4"/>
    <col width="12" customWidth="1" min="5" max="5"/>
    <col width="15" customWidth="1" min="6" max="6"/>
    <col width="16" customWidth="1" min="7" max="7"/>
    <col width="14" customWidth="1" min="8" max="8"/>
    <col width="13" customWidth="1" min="9" max="9"/>
    <col width="13" customWidth="1" min="10" max="10"/>
    <col width="13" customWidth="1" min="11" max="11"/>
    <col width="15" customWidth="1" min="12" max="12"/>
    <col width="10" customWidth="1" min="13" max="13"/>
    <col width="20" customWidth="1" min="15" max="15"/>
    <col width="14" customWidth="1" min="16" max="16"/>
  </cols>
  <sheetData>
    <row r="1" ht="28" customHeight="1">
      <c r="A1" s="1" t="inlineStr">
        <is>
          <t>Kostenaufstellung Sanierung Einfamilienhaus</t>
        </is>
      </c>
    </row>
    <row r="2">
      <c r="A2" s="2" t="inlineStr">
        <is>
          <t>Projektadresse: Musterstraße 12, 60313 Frankfurt am Main</t>
        </is>
      </c>
    </row>
    <row r="4" ht="32" customHeight="1">
      <c r="A4" s="3" t="inlineStr">
        <is>
          <t>Pos.-Nr.</t>
        </is>
      </c>
      <c r="B4" s="3" t="inlineStr">
        <is>
          <t>Gewerk</t>
        </is>
      </c>
      <c r="C4" s="3" t="inlineStr">
        <is>
          <t>Beschreibung</t>
        </is>
      </c>
      <c r="D4" s="3" t="inlineStr">
        <is>
          <t>Dienstleister</t>
        </is>
      </c>
      <c r="E4" s="3" t="inlineStr">
        <is>
          <t>Datum</t>
        </is>
      </c>
      <c r="F4" s="3" t="inlineStr">
        <is>
          <t>Geplante Kosten</t>
        </is>
      </c>
      <c r="G4" s="3" t="inlineStr">
        <is>
          <t>Tatsächliche Kosten</t>
        </is>
      </c>
      <c r="H4" s="3" t="inlineStr">
        <is>
          <t>Abweichung (€)</t>
        </is>
      </c>
      <c r="I4" s="3" t="inlineStr">
        <is>
          <t>Abweichung (%)</t>
        </is>
      </c>
      <c r="J4" s="3" t="inlineStr">
        <is>
          <t>Budgetlimit</t>
        </is>
      </c>
      <c r="K4" s="3" t="inlineStr">
        <is>
          <t>Budget genutzt</t>
        </is>
      </c>
      <c r="L4" s="3" t="inlineStr">
        <is>
          <t>Status</t>
        </is>
      </c>
      <c r="M4" s="3" t="inlineStr">
        <is>
          <t>Bezahlt</t>
        </is>
      </c>
      <c r="O4" s="4" t="inlineStr">
        <is>
          <t>Gewerk</t>
        </is>
      </c>
      <c r="P4" s="4" t="inlineStr">
        <is>
          <t>Budgetlimit</t>
        </is>
      </c>
    </row>
    <row r="5">
      <c r="A5" s="5" t="n">
        <v>1</v>
      </c>
      <c r="B5" s="6" t="inlineStr">
        <is>
          <t>Dach</t>
        </is>
      </c>
      <c r="C5" s="7" t="inlineStr">
        <is>
          <t>Dacheindeckung erneuern</t>
        </is>
      </c>
      <c r="D5" s="7" t="inlineStr">
        <is>
          <t>Bedachungen Müller GmbH</t>
        </is>
      </c>
      <c r="E5" s="8" t="inlineStr">
        <is>
          <t>10.01.2026</t>
        </is>
      </c>
      <c r="F5" s="9" t="n">
        <v>18500</v>
      </c>
      <c r="G5" s="9" t="n">
        <v>19200</v>
      </c>
      <c r="H5" s="10">
        <f>G5-F5</f>
        <v/>
      </c>
      <c r="I5" s="11">
        <f>IFERROR(H5/F5,0)</f>
        <v/>
      </c>
      <c r="J5" s="10">
        <f>IFERROR(VLOOKUP(B5,$O$5:$P$14,2,0),0)</f>
        <v/>
      </c>
      <c r="K5" s="11">
        <f>IFERROR(G5/J5,0)</f>
        <v/>
      </c>
      <c r="L5" s="6" t="inlineStr">
        <is>
          <t>Abgeschlossen</t>
        </is>
      </c>
      <c r="M5" s="6" t="inlineStr">
        <is>
          <t>Ja</t>
        </is>
      </c>
      <c r="O5" s="12" t="inlineStr">
        <is>
          <t>Dach</t>
        </is>
      </c>
      <c r="P5" s="13" t="n">
        <v>20000</v>
      </c>
    </row>
    <row r="6">
      <c r="A6" s="14" t="n">
        <v>2</v>
      </c>
      <c r="B6" s="15" t="inlineStr">
        <is>
          <t>Fassade</t>
        </is>
      </c>
      <c r="C6" s="16" t="inlineStr">
        <is>
          <t>Fassadendämmung WDVS</t>
        </is>
      </c>
      <c r="D6" s="16" t="inlineStr">
        <is>
          <t>Fassadenbau Schmidt</t>
        </is>
      </c>
      <c r="E6" s="17" t="inlineStr">
        <is>
          <t>15.01.2026</t>
        </is>
      </c>
      <c r="F6" s="9" t="n">
        <v>22000</v>
      </c>
      <c r="G6" s="9" t="n">
        <v>21500</v>
      </c>
      <c r="H6" s="18">
        <f>G6-F6</f>
        <v/>
      </c>
      <c r="I6" s="19">
        <f>IFERROR(H6/F6,0)</f>
        <v/>
      </c>
      <c r="J6" s="18">
        <f>IFERROR(VLOOKUP(B6,$O$5:$P$14,2,0),0)</f>
        <v/>
      </c>
      <c r="K6" s="19">
        <f>IFERROR(G6/J6,0)</f>
        <v/>
      </c>
      <c r="L6" s="15" t="inlineStr">
        <is>
          <t>Abgeschlossen</t>
        </is>
      </c>
      <c r="M6" s="15" t="inlineStr">
        <is>
          <t>Ja</t>
        </is>
      </c>
      <c r="O6" s="12" t="inlineStr">
        <is>
          <t>Fassade</t>
        </is>
      </c>
      <c r="P6" s="13" t="n">
        <v>23000</v>
      </c>
    </row>
    <row r="7">
      <c r="A7" s="5" t="n">
        <v>3</v>
      </c>
      <c r="B7" s="6" t="inlineStr">
        <is>
          <t>Fenster &amp; Türen</t>
        </is>
      </c>
      <c r="C7" s="7" t="inlineStr">
        <is>
          <t>Fenster austauschen (12 Stk.)</t>
        </is>
      </c>
      <c r="D7" s="7" t="inlineStr">
        <is>
          <t>Fenster Weber KG</t>
        </is>
      </c>
      <c r="E7" s="8" t="inlineStr">
        <is>
          <t>20.01.2026</t>
        </is>
      </c>
      <c r="F7" s="9" t="n">
        <v>15800</v>
      </c>
      <c r="G7" s="9" t="n">
        <v>16200</v>
      </c>
      <c r="H7" s="10">
        <f>G7-F7</f>
        <v/>
      </c>
      <c r="I7" s="11">
        <f>IFERROR(H7/F7,0)</f>
        <v/>
      </c>
      <c r="J7" s="10">
        <f>IFERROR(VLOOKUP(B7,$O$5:$P$14,2,0),0)</f>
        <v/>
      </c>
      <c r="K7" s="11">
        <f>IFERROR(G7/J7,0)</f>
        <v/>
      </c>
      <c r="L7" s="6" t="inlineStr">
        <is>
          <t>Abgeschlossen</t>
        </is>
      </c>
      <c r="M7" s="6" t="inlineStr">
        <is>
          <t>Ja</t>
        </is>
      </c>
      <c r="O7" s="12" t="inlineStr">
        <is>
          <t>Fenster &amp; Türen</t>
        </is>
      </c>
      <c r="P7" s="13" t="n">
        <v>16000</v>
      </c>
    </row>
    <row r="8">
      <c r="A8" s="14" t="n">
        <v>4</v>
      </c>
      <c r="B8" s="15" t="inlineStr">
        <is>
          <t>Heizung</t>
        </is>
      </c>
      <c r="C8" s="16" t="inlineStr">
        <is>
          <t>Wärmepumpe installieren</t>
        </is>
      </c>
      <c r="D8" s="16" t="inlineStr">
        <is>
          <t>Heiztechnik Fischer</t>
        </is>
      </c>
      <c r="E8" s="17" t="inlineStr">
        <is>
          <t>05.02.2026</t>
        </is>
      </c>
      <c r="F8" s="9" t="n">
        <v>24500</v>
      </c>
      <c r="G8" s="9" t="n">
        <v>25800</v>
      </c>
      <c r="H8" s="18">
        <f>G8-F8</f>
        <v/>
      </c>
      <c r="I8" s="19">
        <f>IFERROR(H8/F8,0)</f>
        <v/>
      </c>
      <c r="J8" s="18">
        <f>IFERROR(VLOOKUP(B8,$O$5:$P$14,2,0),0)</f>
        <v/>
      </c>
      <c r="K8" s="19">
        <f>IFERROR(G8/J8,0)</f>
        <v/>
      </c>
      <c r="L8" s="15" t="inlineStr">
        <is>
          <t>Abgeschlossen</t>
        </is>
      </c>
      <c r="M8" s="15" t="inlineStr">
        <is>
          <t>Ja</t>
        </is>
      </c>
      <c r="O8" s="12" t="inlineStr">
        <is>
          <t>Heizung</t>
        </is>
      </c>
      <c r="P8" s="13" t="n">
        <v>26000</v>
      </c>
    </row>
    <row r="9">
      <c r="A9" s="5" t="n">
        <v>5</v>
      </c>
      <c r="B9" s="6" t="inlineStr">
        <is>
          <t>Elektrik</t>
        </is>
      </c>
      <c r="C9" s="7" t="inlineStr">
        <is>
          <t>Elektroinstallation erneuern</t>
        </is>
      </c>
      <c r="D9" s="7" t="inlineStr">
        <is>
          <t>Elektro Hoffmann</t>
        </is>
      </c>
      <c r="E9" s="8" t="inlineStr">
        <is>
          <t>12.02.2026</t>
        </is>
      </c>
      <c r="F9" s="9" t="n">
        <v>9800</v>
      </c>
      <c r="G9" s="9" t="n">
        <v>9500</v>
      </c>
      <c r="H9" s="10">
        <f>G9-F9</f>
        <v/>
      </c>
      <c r="I9" s="11">
        <f>IFERROR(H9/F9,0)</f>
        <v/>
      </c>
      <c r="J9" s="10">
        <f>IFERROR(VLOOKUP(B9,$O$5:$P$14,2,0),0)</f>
        <v/>
      </c>
      <c r="K9" s="11">
        <f>IFERROR(G9/J9,0)</f>
        <v/>
      </c>
      <c r="L9" s="6" t="inlineStr">
        <is>
          <t>Abgeschlossen</t>
        </is>
      </c>
      <c r="M9" s="6" t="inlineStr">
        <is>
          <t>Ja</t>
        </is>
      </c>
      <c r="O9" s="12" t="inlineStr">
        <is>
          <t>Elektrik</t>
        </is>
      </c>
      <c r="P9" s="13" t="n">
        <v>10000</v>
      </c>
    </row>
    <row r="10">
      <c r="A10" s="14" t="n">
        <v>6</v>
      </c>
      <c r="B10" s="15" t="inlineStr">
        <is>
          <t>Sanitär</t>
        </is>
      </c>
      <c r="C10" s="16" t="inlineStr">
        <is>
          <t>Bäder komplett sanieren</t>
        </is>
      </c>
      <c r="D10" s="16" t="inlineStr">
        <is>
          <t>Sanitär Becker</t>
        </is>
      </c>
      <c r="E10" s="17" t="inlineStr">
        <is>
          <t>20.02.2026</t>
        </is>
      </c>
      <c r="F10" s="9" t="n">
        <v>17600</v>
      </c>
      <c r="G10" s="9" t="n">
        <v>18100</v>
      </c>
      <c r="H10" s="18">
        <f>G10-F10</f>
        <v/>
      </c>
      <c r="I10" s="19">
        <f>IFERROR(H10/F10,0)</f>
        <v/>
      </c>
      <c r="J10" s="18">
        <f>IFERROR(VLOOKUP(B10,$O$5:$P$14,2,0),0)</f>
        <v/>
      </c>
      <c r="K10" s="19">
        <f>IFERROR(G10/J10,0)</f>
        <v/>
      </c>
      <c r="L10" s="15" t="inlineStr">
        <is>
          <t>In Arbeit</t>
        </is>
      </c>
      <c r="M10" s="15" t="inlineStr">
        <is>
          <t>Nein</t>
        </is>
      </c>
      <c r="O10" s="12" t="inlineStr">
        <is>
          <t>Sanitär</t>
        </is>
      </c>
      <c r="P10" s="13" t="n">
        <v>18000</v>
      </c>
    </row>
    <row r="11">
      <c r="A11" s="5" t="n">
        <v>7</v>
      </c>
      <c r="B11" s="6" t="inlineStr">
        <is>
          <t>Bodenbeläge</t>
        </is>
      </c>
      <c r="C11" s="7" t="inlineStr">
        <is>
          <t>Parkett und Fliesen verlegen</t>
        </is>
      </c>
      <c r="D11" s="7" t="inlineStr">
        <is>
          <t>Bodenbau Wagner</t>
        </is>
      </c>
      <c r="E11" s="8" t="inlineStr">
        <is>
          <t>01.03.2026</t>
        </is>
      </c>
      <c r="F11" s="9" t="n">
        <v>8900</v>
      </c>
      <c r="G11" s="9" t="n">
        <v>8700</v>
      </c>
      <c r="H11" s="10">
        <f>G11-F11</f>
        <v/>
      </c>
      <c r="I11" s="11">
        <f>IFERROR(H11/F11,0)</f>
        <v/>
      </c>
      <c r="J11" s="10">
        <f>IFERROR(VLOOKUP(B11,$O$5:$P$14,2,0),0)</f>
        <v/>
      </c>
      <c r="K11" s="11">
        <f>IFERROR(G11/J11,0)</f>
        <v/>
      </c>
      <c r="L11" s="6" t="inlineStr">
        <is>
          <t>In Arbeit</t>
        </is>
      </c>
      <c r="M11" s="6" t="inlineStr">
        <is>
          <t>Nein</t>
        </is>
      </c>
      <c r="O11" s="12" t="inlineStr">
        <is>
          <t>Bodenbeläge</t>
        </is>
      </c>
      <c r="P11" s="13" t="n">
        <v>9000</v>
      </c>
    </row>
    <row r="12">
      <c r="A12" s="14" t="n">
        <v>8</v>
      </c>
      <c r="B12" s="15" t="inlineStr">
        <is>
          <t>Malerarbeiten</t>
        </is>
      </c>
      <c r="C12" s="16" t="inlineStr">
        <is>
          <t>Innenanstrich gesamt</t>
        </is>
      </c>
      <c r="D12" s="16" t="inlineStr">
        <is>
          <t>Malerbetrieb Schulz</t>
        </is>
      </c>
      <c r="E12" s="17" t="inlineStr">
        <is>
          <t>10.03.2026</t>
        </is>
      </c>
      <c r="F12" s="9" t="n">
        <v>4200</v>
      </c>
      <c r="G12" s="9" t="n">
        <v>4400</v>
      </c>
      <c r="H12" s="18">
        <f>G12-F12</f>
        <v/>
      </c>
      <c r="I12" s="19">
        <f>IFERROR(H12/F12,0)</f>
        <v/>
      </c>
      <c r="J12" s="18">
        <f>IFERROR(VLOOKUP(B12,$O$5:$P$14,2,0),0)</f>
        <v/>
      </c>
      <c r="K12" s="19">
        <f>IFERROR(G12/J12,0)</f>
        <v/>
      </c>
      <c r="L12" s="15" t="inlineStr">
        <is>
          <t>In Arbeit</t>
        </is>
      </c>
      <c r="M12" s="15" t="inlineStr">
        <is>
          <t>Nein</t>
        </is>
      </c>
      <c r="O12" s="12" t="inlineStr">
        <is>
          <t>Malerarbeiten</t>
        </is>
      </c>
      <c r="P12" s="13" t="n">
        <v>4500</v>
      </c>
    </row>
    <row r="13">
      <c r="A13" s="5" t="n">
        <v>9</v>
      </c>
      <c r="B13" s="6" t="inlineStr">
        <is>
          <t>Garten/Außenanlagen</t>
        </is>
      </c>
      <c r="C13" s="7" t="inlineStr">
        <is>
          <t>Terrasse und Einfahrt</t>
        </is>
      </c>
      <c r="D13" s="7" t="inlineStr">
        <is>
          <t>Garten- und Landschaftsbau Zimmermann</t>
        </is>
      </c>
      <c r="E13" s="8" t="inlineStr">
        <is>
          <t>18.03.2026</t>
        </is>
      </c>
      <c r="F13" s="9" t="n">
        <v>6800</v>
      </c>
      <c r="G13" s="9" t="n">
        <v>3200</v>
      </c>
      <c r="H13" s="10">
        <f>G13-F13</f>
        <v/>
      </c>
      <c r="I13" s="11">
        <f>IFERROR(H13/F13,0)</f>
        <v/>
      </c>
      <c r="J13" s="10">
        <f>IFERROR(VLOOKUP(B13,$O$5:$P$14,2,0),0)</f>
        <v/>
      </c>
      <c r="K13" s="11">
        <f>IFERROR(G13/J13,0)</f>
        <v/>
      </c>
      <c r="L13" s="6" t="inlineStr">
        <is>
          <t>In Arbeit</t>
        </is>
      </c>
      <c r="M13" s="6" t="inlineStr">
        <is>
          <t>Nein</t>
        </is>
      </c>
      <c r="O13" s="12" t="inlineStr">
        <is>
          <t>Garten/Außenanlagen</t>
        </is>
      </c>
      <c r="P13" s="13" t="n">
        <v>7000</v>
      </c>
    </row>
    <row r="14">
      <c r="A14" s="14" t="n">
        <v>10</v>
      </c>
      <c r="B14" s="15" t="inlineStr">
        <is>
          <t>Sonstiges</t>
        </is>
      </c>
      <c r="C14" s="16" t="inlineStr">
        <is>
          <t>Gerüst, Entsorgung, Sonstiges</t>
        </is>
      </c>
      <c r="D14" s="16" t="inlineStr">
        <is>
          <t>Bau-Service Krüger</t>
        </is>
      </c>
      <c r="E14" s="17" t="inlineStr">
        <is>
          <t>25.03.2026</t>
        </is>
      </c>
      <c r="F14" s="9" t="n">
        <v>3200</v>
      </c>
      <c r="G14" s="9" t="n">
        <v>3350</v>
      </c>
      <c r="H14" s="18">
        <f>G14-F14</f>
        <v/>
      </c>
      <c r="I14" s="19">
        <f>IFERROR(H14/F14,0)</f>
        <v/>
      </c>
      <c r="J14" s="18">
        <f>IFERROR(VLOOKUP(B14,$O$5:$P$14,2,0),0)</f>
        <v/>
      </c>
      <c r="K14" s="19">
        <f>IFERROR(G14/J14,0)</f>
        <v/>
      </c>
      <c r="L14" s="15" t="inlineStr">
        <is>
          <t>Geplant</t>
        </is>
      </c>
      <c r="M14" s="15" t="inlineStr">
        <is>
          <t>Nein</t>
        </is>
      </c>
      <c r="O14" s="12" t="inlineStr">
        <is>
          <t>Sonstiges</t>
        </is>
      </c>
      <c r="P14" s="13" t="n">
        <v>3500</v>
      </c>
    </row>
    <row r="15">
      <c r="A15" s="20" t="n"/>
      <c r="B15" s="21" t="inlineStr">
        <is>
          <t>GESAMT</t>
        </is>
      </c>
      <c r="C15" s="20" t="n"/>
      <c r="D15" s="20" t="n"/>
      <c r="E15" s="20" t="n"/>
      <c r="F15" s="22">
        <f>SUM(F5:F14)</f>
        <v/>
      </c>
      <c r="G15" s="22">
        <f>SUM(G5:G14)</f>
        <v/>
      </c>
      <c r="H15" s="22">
        <f>SUM(H5:H14)</f>
        <v/>
      </c>
      <c r="I15" s="23">
        <f>IFERROR(H15/F15,0)</f>
        <v/>
      </c>
      <c r="J15" s="22">
        <f>SUM(J5:J14)</f>
        <v/>
      </c>
      <c r="K15" s="23">
        <f>IFERROR(G15/J15,0)</f>
        <v/>
      </c>
      <c r="L15" s="20" t="n"/>
      <c r="M15" s="20" t="n"/>
    </row>
  </sheetData>
  <mergeCells count="2">
    <mergeCell ref="A1:M1"/>
    <mergeCell ref="A2:M2"/>
  </mergeCells>
  <conditionalFormatting sqref="H5:H14">
    <cfRule type="cellIs" priority="1" operator="greaterThan" dxfId="0" stopIfTrue="1">
      <formula>0</formula>
    </cfRule>
    <cfRule type="cellIs" priority="2" operator="lessThanOrEqual" dxfId="1" stopIfTrue="1">
      <formula>0</formula>
    </cfRule>
  </conditionalFormatting>
  <conditionalFormatting sqref="K5:K14">
    <cfRule type="cellIs" priority="3" operator="greaterThan" dxfId="0" stopIfTrue="1">
      <formula>1</formula>
    </cfRule>
  </conditionalFormatting>
  <dataValidations count="2">
    <dataValidation sqref="L5:L14" showErrorMessage="1" showInputMessage="1" allowBlank="1" type="list">
      <formula1>"Geplant,In Arbeit,Abgeschlossen"</formula1>
    </dataValidation>
    <dataValidation sqref="M5:M14" showErrorMessage="1" showInputMessage="1" allowBlank="1" type="list">
      <formula1>"Ja,Nein"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2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18" customWidth="1" min="2" max="2"/>
    <col width="18" customWidth="1" min="3" max="3"/>
  </cols>
  <sheetData>
    <row r="1" ht="28" customHeight="1">
      <c r="A1" s="24" t="inlineStr">
        <is>
          <t>Dashboard – Sanierungskosten im Überblick</t>
        </is>
      </c>
    </row>
    <row r="3">
      <c r="A3" s="25" t="inlineStr">
        <is>
          <t>Kennzahl</t>
        </is>
      </c>
      <c r="B3" s="25" t="inlineStr">
        <is>
          <t>Wert</t>
        </is>
      </c>
    </row>
    <row r="4">
      <c r="A4" s="26" t="inlineStr">
        <is>
          <t>Geplante Gesamtkosten</t>
        </is>
      </c>
      <c r="B4" s="27">
        <f>Kostenaufstellung!F16</f>
        <v/>
      </c>
    </row>
    <row r="5">
      <c r="A5" s="28" t="inlineStr">
        <is>
          <t>Tatsächliche Gesamtkosten</t>
        </is>
      </c>
      <c r="B5" s="29">
        <f>Kostenaufstellung!G16</f>
        <v/>
      </c>
    </row>
    <row r="6">
      <c r="A6" s="26" t="inlineStr">
        <is>
          <t>Gesamtabweichung (€)</t>
        </is>
      </c>
      <c r="B6" s="27">
        <f>Kostenaufstellung!H16</f>
        <v/>
      </c>
    </row>
    <row r="7">
      <c r="A7" s="28" t="inlineStr">
        <is>
          <t>Gesamtabweichung (%)</t>
        </is>
      </c>
      <c r="B7" s="30">
        <f>Kostenaufstellung!I16</f>
        <v/>
      </c>
    </row>
    <row r="8">
      <c r="A8" s="26" t="inlineStr">
        <is>
          <t>Anzahl Gewerke abgeschlossen</t>
        </is>
      </c>
      <c r="B8" s="31">
        <f>COUNTIF(Kostenaufstellung!L5:L14,"Abgeschlossen")</f>
        <v/>
      </c>
    </row>
    <row r="9">
      <c r="A9" s="28" t="inlineStr">
        <is>
          <t>Durchschnittliche Abweichung je Gewerk</t>
        </is>
      </c>
      <c r="B9" s="29">
        <f>IFERROR(AVERAGE(Kostenaufstellung!H5:H14),0)</f>
        <v/>
      </c>
    </row>
    <row r="12">
      <c r="A12" s="4" t="inlineStr">
        <is>
          <t>Gewerk</t>
        </is>
      </c>
      <c r="B12" s="4" t="inlineStr">
        <is>
          <t>Geplant (€)</t>
        </is>
      </c>
      <c r="C12" s="4" t="inlineStr">
        <is>
          <t>Tatsächlich (€)</t>
        </is>
      </c>
    </row>
    <row r="13">
      <c r="A13" s="6" t="inlineStr">
        <is>
          <t>Dach</t>
        </is>
      </c>
      <c r="B13" s="10">
        <f>SUMIF(Kostenaufstellung!B5:B14,A13,Kostenaufstellung!F5:F14)</f>
        <v/>
      </c>
      <c r="C13" s="10">
        <f>SUMIF(Kostenaufstellung!B5:B14,A13,Kostenaufstellung!G5:G14)</f>
        <v/>
      </c>
    </row>
    <row r="14">
      <c r="A14" s="15" t="inlineStr">
        <is>
          <t>Fassade</t>
        </is>
      </c>
      <c r="B14" s="18">
        <f>SUMIF(Kostenaufstellung!B5:B14,A14,Kostenaufstellung!F5:F14)</f>
        <v/>
      </c>
      <c r="C14" s="18">
        <f>SUMIF(Kostenaufstellung!B5:B14,A14,Kostenaufstellung!G5:G14)</f>
        <v/>
      </c>
    </row>
    <row r="15">
      <c r="A15" s="6" t="inlineStr">
        <is>
          <t>Fenster &amp; Türen</t>
        </is>
      </c>
      <c r="B15" s="10">
        <f>SUMIF(Kostenaufstellung!B5:B14,A15,Kostenaufstellung!F5:F14)</f>
        <v/>
      </c>
      <c r="C15" s="10">
        <f>SUMIF(Kostenaufstellung!B5:B14,A15,Kostenaufstellung!G5:G14)</f>
        <v/>
      </c>
    </row>
    <row r="16">
      <c r="A16" s="15" t="inlineStr">
        <is>
          <t>Heizung</t>
        </is>
      </c>
      <c r="B16" s="18">
        <f>SUMIF(Kostenaufstellung!B5:B14,A16,Kostenaufstellung!F5:F14)</f>
        <v/>
      </c>
      <c r="C16" s="18">
        <f>SUMIF(Kostenaufstellung!B5:B14,A16,Kostenaufstellung!G5:G14)</f>
        <v/>
      </c>
    </row>
    <row r="17">
      <c r="A17" s="6" t="inlineStr">
        <is>
          <t>Elektrik</t>
        </is>
      </c>
      <c r="B17" s="10">
        <f>SUMIF(Kostenaufstellung!B5:B14,A17,Kostenaufstellung!F5:F14)</f>
        <v/>
      </c>
      <c r="C17" s="10">
        <f>SUMIF(Kostenaufstellung!B5:B14,A17,Kostenaufstellung!G5:G14)</f>
        <v/>
      </c>
    </row>
    <row r="18">
      <c r="A18" s="15" t="inlineStr">
        <is>
          <t>Sanitär</t>
        </is>
      </c>
      <c r="B18" s="18">
        <f>SUMIF(Kostenaufstellung!B5:B14,A18,Kostenaufstellung!F5:F14)</f>
        <v/>
      </c>
      <c r="C18" s="18">
        <f>SUMIF(Kostenaufstellung!B5:B14,A18,Kostenaufstellung!G5:G14)</f>
        <v/>
      </c>
    </row>
    <row r="19">
      <c r="A19" s="6" t="inlineStr">
        <is>
          <t>Bodenbeläge</t>
        </is>
      </c>
      <c r="B19" s="10">
        <f>SUMIF(Kostenaufstellung!B5:B14,A19,Kostenaufstellung!F5:F14)</f>
        <v/>
      </c>
      <c r="C19" s="10">
        <f>SUMIF(Kostenaufstellung!B5:B14,A19,Kostenaufstellung!G5:G14)</f>
        <v/>
      </c>
    </row>
    <row r="20">
      <c r="A20" s="15" t="inlineStr">
        <is>
          <t>Malerarbeiten</t>
        </is>
      </c>
      <c r="B20" s="18">
        <f>SUMIF(Kostenaufstellung!B5:B14,A20,Kostenaufstellung!F5:F14)</f>
        <v/>
      </c>
      <c r="C20" s="18">
        <f>SUMIF(Kostenaufstellung!B5:B14,A20,Kostenaufstellung!G5:G14)</f>
        <v/>
      </c>
    </row>
    <row r="21">
      <c r="A21" s="6" t="inlineStr">
        <is>
          <t>Garten/Außenanlagen</t>
        </is>
      </c>
      <c r="B21" s="10">
        <f>SUMIF(Kostenaufstellung!B5:B14,A21,Kostenaufstellung!F5:F14)</f>
        <v/>
      </c>
      <c r="C21" s="10">
        <f>SUMIF(Kostenaufstellung!B5:B14,A21,Kostenaufstellung!G5:G14)</f>
        <v/>
      </c>
    </row>
    <row r="22">
      <c r="A22" s="15" t="inlineStr">
        <is>
          <t>Sonstiges</t>
        </is>
      </c>
      <c r="B22" s="18">
        <f>SUMIF(Kostenaufstellung!B5:B14,A22,Kostenaufstellung!F5:F14)</f>
        <v/>
      </c>
      <c r="C22" s="18">
        <f>SUMIF(Kostenaufstellung!B5:B14,A22,Kostenaufstellung!G5:G14)</f>
        <v/>
      </c>
    </row>
  </sheetData>
  <mergeCells count="1">
    <mergeCell ref="A1:H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9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25" customWidth="1" min="2" max="2"/>
    <col width="25" customWidth="1" min="3" max="3"/>
    <col width="25" customWidth="1" min="4" max="4"/>
  </cols>
  <sheetData>
    <row r="1" ht="28" customHeight="1">
      <c r="A1" s="24" t="inlineStr">
        <is>
          <t>Hinweise zur Nutzung dieser Arbeitsmappe</t>
        </is>
      </c>
    </row>
    <row r="3">
      <c r="A3" s="32" t="inlineStr">
        <is>
          <t>Allgemein</t>
        </is>
      </c>
    </row>
    <row r="4">
      <c r="A4" s="33" t="inlineStr">
        <is>
          <t>Diese Arbeitsmappe unterstützt Sie bei der Planung und Nachverfolgung der Kosten einer Haussanierung. Sie besteht aus drei Arbeitsblättern: Kostenaufstellung, Dashboard und Hinweise.</t>
        </is>
      </c>
    </row>
    <row r="5"/>
    <row r="6"/>
    <row r="8">
      <c r="A8" s="32" t="inlineStr">
        <is>
          <t>Kostenaufstellung</t>
        </is>
      </c>
    </row>
    <row r="9" ht="16" customHeight="1">
      <c r="A9" s="33" t="inlineStr">
        <is>
          <t>• Pos.-Nr.: Fortlaufende Nummer der Sanierungsposition.</t>
        </is>
      </c>
    </row>
    <row r="10" ht="16" customHeight="1">
      <c r="A10" s="33" t="inlineStr">
        <is>
          <t>• Gewerk: Kategorie der Baumaßnahme (z. B. Dach, Fassade, Heizung).</t>
        </is>
      </c>
    </row>
    <row r="11" ht="16" customHeight="1">
      <c r="A11" s="33" t="inlineStr">
        <is>
          <t>• Beschreibung: Kurzbeschreibung der ausgeführten Leistung.</t>
        </is>
      </c>
    </row>
    <row r="12" ht="16" customHeight="1">
      <c r="A12" s="33" t="inlineStr">
        <is>
          <t>• Dienstleister: Beauftragte Firma bzw. Handwerksbetrieb.</t>
        </is>
      </c>
    </row>
    <row r="13" ht="16" customHeight="1">
      <c r="A13" s="33" t="inlineStr">
        <is>
          <t>• Datum: Datum des Auftrags bzw. der Rechnung (Format TT.MM.JJJJ).</t>
        </is>
      </c>
    </row>
    <row r="14" ht="16" customHeight="1">
      <c r="A14" s="33" t="inlineStr">
        <is>
          <t>• Geplante Kosten / Tatsächliche Kosten: Gelb hinterlegte Eingabefelder (bitte anpassen).</t>
        </is>
      </c>
    </row>
    <row r="15" ht="16" customHeight="1">
      <c r="A15" s="33" t="inlineStr">
        <is>
          <t>• Abweichung (€/%): Wird automatisch aus Ist- minus Plankosten berechnet.</t>
        </is>
      </c>
    </row>
    <row r="16" ht="16" customHeight="1">
      <c r="A16" s="33" t="inlineStr">
        <is>
          <t>• Budgetlimit: Wird per VLOOKUP aus der Referenztabelle (Spalten O/P) ermittelt.</t>
        </is>
      </c>
    </row>
    <row r="17" ht="16" customHeight="1">
      <c r="A17" s="33" t="inlineStr">
        <is>
          <t>• Budget genutzt: Anteil der tatsächlichen Kosten am Budgetlimit je Gewerk.</t>
        </is>
      </c>
    </row>
    <row r="18" ht="16" customHeight="1">
      <c r="A18" s="33" t="inlineStr">
        <is>
          <t>• Status/Bezahlt: Auswahl über Dropdown-Liste (Datenüberprüfung).</t>
        </is>
      </c>
    </row>
    <row r="20">
      <c r="A20" s="32" t="inlineStr">
        <is>
          <t>Dashboard</t>
        </is>
      </c>
    </row>
    <row r="21" ht="16" customHeight="1">
      <c r="A21" s="33" t="inlineStr">
        <is>
          <t>• Zeigt zentrale Kennzahlen (KPIs) zu Plan- und Ist-Kosten sowie Abweichungen.</t>
        </is>
      </c>
    </row>
    <row r="22" ht="16" customHeight="1">
      <c r="A22" s="33" t="inlineStr">
        <is>
          <t>• Die Tabelle je Gewerk aggregiert die Kosten mittels SUMIF aus dem ersten Blatt.</t>
        </is>
      </c>
    </row>
    <row r="23" ht="16" customHeight="1">
      <c r="A23" s="33" t="inlineStr">
        <is>
          <t>• Balkendiagramm vergleicht geplante und tatsächliche Kosten je Gewerk.</t>
        </is>
      </c>
    </row>
    <row r="24" ht="16" customHeight="1">
      <c r="A24" s="33" t="inlineStr">
        <is>
          <t>• Kreisdiagramm zeigt die Verteilung der tatsächlichen Kosten je Gewerk.</t>
        </is>
      </c>
    </row>
    <row r="26">
      <c r="A26" s="32" t="inlineStr">
        <is>
          <t>Tipps</t>
        </is>
      </c>
    </row>
    <row r="27" ht="16" customHeight="1">
      <c r="A27" s="33" t="inlineStr">
        <is>
          <t>• Passen Sie die gelb hinterlegten Zellen an Ihr eigenes Projekt an.</t>
        </is>
      </c>
    </row>
    <row r="28" ht="16" customHeight="1">
      <c r="A28" s="33" t="inlineStr">
        <is>
          <t>• Rote Zellen weisen auf Kostenüberschreitungen hin, grüne auf Einhaltung des Budgets.</t>
        </is>
      </c>
    </row>
    <row r="29" ht="16" customHeight="1">
      <c r="A29" s="33" t="inlineStr">
        <is>
          <t>• Ergänzen Sie bei Bedarf weitere Zeilen und erweitern Sie die Formeln entsprechend.</t>
        </is>
      </c>
    </row>
  </sheetData>
  <mergeCells count="23">
    <mergeCell ref="A1:D1"/>
    <mergeCell ref="A3:D3"/>
    <mergeCell ref="A4:D6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20:D20"/>
    <mergeCell ref="A21:D21"/>
    <mergeCell ref="A22:D22"/>
    <mergeCell ref="A23:D23"/>
    <mergeCell ref="A24:D24"/>
    <mergeCell ref="A26:D26"/>
    <mergeCell ref="A27:D27"/>
    <mergeCell ref="A28:D28"/>
    <mergeCell ref="A29:D2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2026-07-15T06:01:03Z</dcterms:created>
  <dcterms:modified xmlns:dcterms="http://purl.org/dc/terms/" xmlns:xsi="http://www.w3.org/2001/XMLSchema-instance" xsi:type="dcterms:W3CDTF">2026-07-15T06:01:03Z</dcterms:modified>
</cp:coreProperties>
</file>