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tglieder" sheetId="1" state="visible" r:id="rId1"/>
    <sheet xmlns:r="http://schemas.openxmlformats.org/officeDocument/2006/relationships" name="Sitzungen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&quot; %&quot;"/>
  </numFmts>
  <fonts count="5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5" fontId="4" fillId="6" borderId="1" pivotButton="0" quotePrefix="0" xfId="0"/>
    <xf numFmtId="166" fontId="4" fillId="6" borderId="1" pivotButton="0" quotePrefix="0" xfId="0"/>
    <xf numFmtId="0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5" fontId="3" fillId="0" borderId="1" pivotButton="0" quotePrefix="0" xfId="0"/>
    <xf numFmtId="0" fontId="4" fillId="6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ill>
        <patternFill patternType="solid">
          <fgColor rgb="00FFCCCB"/>
        </patternFill>
      </fill>
    </dxf>
    <dxf>
      <fill>
        <patternFill patternType="solid">
          <fgColor rgb="00C6F6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Anwesenheit je Mitglied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'Mitglieder'!H3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'Mitglieder'!$B$4:$B$13</f>
            </numRef>
          </cat>
          <val>
            <numRef>
              <f>'Mitglieder'!$H$4:$H$13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Mitglied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Anwesenheit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'Dashboard'!$A$16:$A$17</f>
            </numRef>
          </cat>
          <val>
            <numRef>
              <f>'Dashboard'!$B$16:$B$17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 je Sitzung</a:t>
            </a:r>
          </a:p>
        </rich>
      </tx>
    </title>
    <plotArea>
      <lineChart>
        <grouping val="standard"/>
        <ser>
          <idx val="0"/>
          <order val="0"/>
          <tx>
            <strRef>
              <f>'Sitzungen'!I3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'Sitzungen'!$B$4:$B$12</f>
            </numRef>
          </cat>
          <val>
            <numRef>
              <f>'Sitzungen'!$I$4:$I$12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4" customWidth="1" min="3" max="3"/>
    <col width="26" customWidth="1" min="4" max="4"/>
    <col width="16" customWidth="1" min="5" max="5"/>
    <col width="14" customWidth="1" min="6" max="6"/>
    <col width="18" customWidth="1" min="7" max="7"/>
    <col width="16" customWidth="1" min="8" max="8"/>
    <col width="14" customWidth="1" min="9" max="9"/>
  </cols>
  <sheetData>
    <row r="1">
      <c r="A1" s="1" t="inlineStr">
        <is>
          <t>Lerngruppe Steuer – Mitgliederübersicht</t>
        </is>
      </c>
    </row>
    <row r="3">
      <c r="A3" s="2" t="inlineStr">
        <is>
          <t>Nr.</t>
        </is>
      </c>
      <c r="B3" s="2" t="inlineStr">
        <is>
          <t>Name</t>
        </is>
      </c>
      <c r="C3" s="2" t="inlineStr">
        <is>
          <t>Stadt</t>
        </is>
      </c>
      <c r="D3" s="2" t="inlineStr">
        <is>
          <t>E-Mail</t>
        </is>
      </c>
      <c r="E3" s="2" t="inlineStr">
        <is>
          <t>Beitrittsdatum</t>
        </is>
      </c>
      <c r="F3" s="2" t="inlineStr">
        <is>
          <t>Rolle</t>
        </is>
      </c>
      <c r="G3" s="2" t="inlineStr">
        <is>
          <t>Beitrag bezahlt (€)</t>
        </is>
      </c>
      <c r="H3" s="2" t="inlineStr">
        <is>
          <t>Anwesenheit (%)</t>
        </is>
      </c>
      <c r="I3" s="2" t="inlineStr">
        <is>
          <t>Status</t>
        </is>
      </c>
    </row>
    <row r="4">
      <c r="A4" s="3" t="n">
        <v>1</v>
      </c>
      <c r="B4" s="4" t="inlineStr">
        <is>
          <t>Thomas Weber</t>
        </is>
      </c>
      <c r="C4" s="4" t="inlineStr">
        <is>
          <t>Berlin</t>
        </is>
      </c>
      <c r="D4" s="4" t="inlineStr">
        <is>
          <t>thomas.weber@mail.de</t>
        </is>
      </c>
      <c r="E4" s="5" t="inlineStr">
        <is>
          <t>05.01.2026</t>
        </is>
      </c>
      <c r="F4" s="3" t="inlineStr">
        <is>
          <t>Organisator</t>
        </is>
      </c>
      <c r="G4" s="6" t="n">
        <v>60</v>
      </c>
      <c r="H4" s="7" t="n">
        <v>95</v>
      </c>
      <c r="I4" s="3">
        <f>IF(H4&gt;=80,"Sehr aktiv",IF(H4&gt;=50,"Aktiv","Inaktiv"))</f>
        <v/>
      </c>
    </row>
    <row r="5">
      <c r="A5" s="8" t="n">
        <v>2</v>
      </c>
      <c r="B5" s="9" t="inlineStr">
        <is>
          <t>Anna Schmidt</t>
        </is>
      </c>
      <c r="C5" s="9" t="inlineStr">
        <is>
          <t>München</t>
        </is>
      </c>
      <c r="D5" s="9" t="inlineStr">
        <is>
          <t>anna.schmidt@mail.de</t>
        </is>
      </c>
      <c r="E5" s="10" t="inlineStr">
        <is>
          <t>05.01.2026</t>
        </is>
      </c>
      <c r="F5" s="8" t="inlineStr">
        <is>
          <t>Mitglied</t>
        </is>
      </c>
      <c r="G5" s="6" t="n">
        <v>60</v>
      </c>
      <c r="H5" s="7" t="n">
        <v>88</v>
      </c>
      <c r="I5" s="8">
        <f>IF(H5&gt;=80,"Sehr aktiv",IF(H5&gt;=50,"Aktiv","Inaktiv"))</f>
        <v/>
      </c>
    </row>
    <row r="6">
      <c r="A6" s="3" t="n">
        <v>3</v>
      </c>
      <c r="B6" s="4" t="inlineStr">
        <is>
          <t>Michael Bauer</t>
        </is>
      </c>
      <c r="C6" s="4" t="inlineStr">
        <is>
          <t>Hamburg</t>
        </is>
      </c>
      <c r="D6" s="4" t="inlineStr">
        <is>
          <t>michael.bauer@mail.de</t>
        </is>
      </c>
      <c r="E6" s="5" t="inlineStr">
        <is>
          <t>12.01.2026</t>
        </is>
      </c>
      <c r="F6" s="3" t="inlineStr">
        <is>
          <t>Mitglied</t>
        </is>
      </c>
      <c r="G6" s="6" t="n">
        <v>60</v>
      </c>
      <c r="H6" s="7" t="n">
        <v>72</v>
      </c>
      <c r="I6" s="3">
        <f>IF(H6&gt;=80,"Sehr aktiv",IF(H6&gt;=50,"Aktiv","Inaktiv"))</f>
        <v/>
      </c>
    </row>
    <row r="7">
      <c r="A7" s="8" t="n">
        <v>4</v>
      </c>
      <c r="B7" s="9" t="inlineStr">
        <is>
          <t>Julia Hoffmann</t>
        </is>
      </c>
      <c r="C7" s="9" t="inlineStr">
        <is>
          <t>Köln</t>
        </is>
      </c>
      <c r="D7" s="9" t="inlineStr">
        <is>
          <t>julia.hoffmann@mail.de</t>
        </is>
      </c>
      <c r="E7" s="10" t="inlineStr">
        <is>
          <t>12.01.2026</t>
        </is>
      </c>
      <c r="F7" s="8" t="inlineStr">
        <is>
          <t>Mitglied</t>
        </is>
      </c>
      <c r="G7" s="6" t="n">
        <v>0</v>
      </c>
      <c r="H7" s="7" t="n">
        <v>65</v>
      </c>
      <c r="I7" s="8">
        <f>IF(H7&gt;=80,"Sehr aktiv",IF(H7&gt;=50,"Aktiv","Inaktiv"))</f>
        <v/>
      </c>
    </row>
    <row r="8">
      <c r="A8" s="3" t="n">
        <v>5</v>
      </c>
      <c r="B8" s="4" t="inlineStr">
        <is>
          <t>Lukas Meier</t>
        </is>
      </c>
      <c r="C8" s="4" t="inlineStr">
        <is>
          <t>Frankfurt</t>
        </is>
      </c>
      <c r="D8" s="4" t="inlineStr">
        <is>
          <t>lukas.meier@mail.de</t>
        </is>
      </c>
      <c r="E8" s="5" t="inlineStr">
        <is>
          <t>19.01.2026</t>
        </is>
      </c>
      <c r="F8" s="3" t="inlineStr">
        <is>
          <t>Mitglied</t>
        </is>
      </c>
      <c r="G8" s="6" t="n">
        <v>60</v>
      </c>
      <c r="H8" s="7" t="n">
        <v>91</v>
      </c>
      <c r="I8" s="3">
        <f>IF(H8&gt;=80,"Sehr aktiv",IF(H8&gt;=50,"Aktiv","Inaktiv"))</f>
        <v/>
      </c>
    </row>
    <row r="9">
      <c r="A9" s="8" t="n">
        <v>6</v>
      </c>
      <c r="B9" s="9" t="inlineStr">
        <is>
          <t>Sabine Fischer</t>
        </is>
      </c>
      <c r="C9" s="9" t="inlineStr">
        <is>
          <t>Stuttgart</t>
        </is>
      </c>
      <c r="D9" s="9" t="inlineStr">
        <is>
          <t>sabine.fischer@mail.de</t>
        </is>
      </c>
      <c r="E9" s="10" t="inlineStr">
        <is>
          <t>19.01.2026</t>
        </is>
      </c>
      <c r="F9" s="8" t="inlineStr">
        <is>
          <t>Mitglied</t>
        </is>
      </c>
      <c r="G9" s="6" t="n">
        <v>60</v>
      </c>
      <c r="H9" s="7" t="n">
        <v>55</v>
      </c>
      <c r="I9" s="8">
        <f>IF(H9&gt;=80,"Sehr aktiv",IF(H9&gt;=50,"Aktiv","Inaktiv"))</f>
        <v/>
      </c>
    </row>
    <row r="10">
      <c r="A10" s="3" t="n">
        <v>7</v>
      </c>
      <c r="B10" s="4" t="inlineStr">
        <is>
          <t>Stefan Wagner</t>
        </is>
      </c>
      <c r="C10" s="4" t="inlineStr">
        <is>
          <t>Düsseldorf</t>
        </is>
      </c>
      <c r="D10" s="4" t="inlineStr">
        <is>
          <t>stefan.wagner@mail.de</t>
        </is>
      </c>
      <c r="E10" s="5" t="inlineStr">
        <is>
          <t>26.01.2026</t>
        </is>
      </c>
      <c r="F10" s="3" t="inlineStr">
        <is>
          <t>Mitglied</t>
        </is>
      </c>
      <c r="G10" s="6" t="n">
        <v>0</v>
      </c>
      <c r="H10" s="7" t="n">
        <v>48</v>
      </c>
      <c r="I10" s="3">
        <f>IF(H10&gt;=80,"Sehr aktiv",IF(H10&gt;=50,"Aktiv","Inaktiv"))</f>
        <v/>
      </c>
    </row>
    <row r="11">
      <c r="A11" s="8" t="n">
        <v>8</v>
      </c>
      <c r="B11" s="9" t="inlineStr">
        <is>
          <t>Laura Klein</t>
        </is>
      </c>
      <c r="C11" s="9" t="inlineStr">
        <is>
          <t>Leipzig</t>
        </is>
      </c>
      <c r="D11" s="9" t="inlineStr">
        <is>
          <t>laura.klein@mail.de</t>
        </is>
      </c>
      <c r="E11" s="10" t="inlineStr">
        <is>
          <t>26.01.2026</t>
        </is>
      </c>
      <c r="F11" s="8" t="inlineStr">
        <is>
          <t>Mitglied</t>
        </is>
      </c>
      <c r="G11" s="6" t="n">
        <v>60</v>
      </c>
      <c r="H11" s="7" t="n">
        <v>100</v>
      </c>
      <c r="I11" s="8">
        <f>IF(H11&gt;=80,"Sehr aktiv",IF(H11&gt;=50,"Aktiv","Inaktiv"))</f>
        <v/>
      </c>
    </row>
    <row r="12">
      <c r="A12" s="3" t="n">
        <v>9</v>
      </c>
      <c r="B12" s="4" t="inlineStr">
        <is>
          <t>Nina Schulz</t>
        </is>
      </c>
      <c r="C12" s="4" t="inlineStr">
        <is>
          <t>Dresden</t>
        </is>
      </c>
      <c r="D12" s="4" t="inlineStr">
        <is>
          <t>nina.schulz@mail.de</t>
        </is>
      </c>
      <c r="E12" s="5" t="inlineStr">
        <is>
          <t>02.02.2026</t>
        </is>
      </c>
      <c r="F12" s="3" t="inlineStr">
        <is>
          <t>Mitglied</t>
        </is>
      </c>
      <c r="G12" s="6" t="n">
        <v>60</v>
      </c>
      <c r="H12" s="7" t="n">
        <v>83</v>
      </c>
      <c r="I12" s="3">
        <f>IF(H12&gt;=80,"Sehr aktiv",IF(H12&gt;=50,"Aktiv","Inaktiv"))</f>
        <v/>
      </c>
    </row>
    <row r="13">
      <c r="A13" s="8" t="n">
        <v>10</v>
      </c>
      <c r="B13" s="9" t="inlineStr">
        <is>
          <t>Markus Becker</t>
        </is>
      </c>
      <c r="C13" s="9" t="inlineStr">
        <is>
          <t>Hannover</t>
        </is>
      </c>
      <c r="D13" s="9" t="inlineStr">
        <is>
          <t>markus.becker@mail.de</t>
        </is>
      </c>
      <c r="E13" s="10" t="inlineStr">
        <is>
          <t>02.02.2026</t>
        </is>
      </c>
      <c r="F13" s="8" t="inlineStr">
        <is>
          <t>Mitglied</t>
        </is>
      </c>
      <c r="G13" s="6" t="n">
        <v>60</v>
      </c>
      <c r="H13" s="7" t="n">
        <v>77</v>
      </c>
      <c r="I13" s="8">
        <f>IF(H13&gt;=80,"Sehr aktiv",IF(H13&gt;=50,"Aktiv","Inaktiv"))</f>
        <v/>
      </c>
    </row>
    <row r="14">
      <c r="A14" s="11" t="inlineStr"/>
      <c r="B14" s="11" t="inlineStr">
        <is>
          <t>Gesamt / Durchschnitt</t>
        </is>
      </c>
      <c r="C14" s="11" t="n"/>
      <c r="D14" s="11" t="n"/>
      <c r="E14" s="11" t="n"/>
      <c r="F14" s="11" t="n"/>
      <c r="G14" s="12">
        <f>SUM(G4:G13)</f>
        <v/>
      </c>
      <c r="H14" s="13">
        <f>AVERAGE(H4:H13)</f>
        <v/>
      </c>
      <c r="I14" s="11">
        <f>COUNTIF(I4:I13,"Sehr aktiv")&amp;" sehr aktiv"</f>
        <v/>
      </c>
    </row>
  </sheetData>
  <mergeCells count="1">
    <mergeCell ref="A1:I1"/>
  </mergeCells>
  <conditionalFormatting sqref="H4:H13">
    <cfRule type="cellIs" priority="1" operator="lessThan" dxfId="0">
      <formula>70</formula>
    </cfRule>
    <cfRule type="cellIs" priority="2" operator="greaterThanOrEqual" dxfId="1">
      <formula>90</formula>
    </cfRule>
  </conditionalFormatting>
  <dataValidations count="1">
    <dataValidation sqref="F4:F13" showErrorMessage="1" showInputMessage="1" allowBlank="1" type="list">
      <formula1>"Organisator,Mitglied"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30" customWidth="1" min="3" max="3"/>
    <col width="12" customWidth="1" min="4" max="4"/>
    <col width="20" customWidth="1" min="5" max="5"/>
    <col width="12" customWidth="1" min="6" max="6"/>
    <col width="14" customWidth="1" min="7" max="7"/>
    <col width="16" customWidth="1" min="8" max="8"/>
    <col width="16" customWidth="1" min="9" max="9"/>
    <col width="18" customWidth="1" min="10" max="10"/>
  </cols>
  <sheetData>
    <row r="1">
      <c r="A1" s="1" t="inlineStr">
        <is>
          <t>Lerngruppe Steuer – Sitzungsprotokoll</t>
        </is>
      </c>
    </row>
    <row r="3">
      <c r="A3" s="2" t="inlineStr">
        <is>
          <t>Nr.</t>
        </is>
      </c>
      <c r="B3" s="2" t="inlineStr">
        <is>
          <t>Datum</t>
        </is>
      </c>
      <c r="C3" s="2" t="inlineStr">
        <is>
          <t>Thema</t>
        </is>
      </c>
      <c r="D3" s="2" t="inlineStr">
        <is>
          <t>Dauer (Std.)</t>
        </is>
      </c>
      <c r="E3" s="2" t="inlineStr">
        <is>
          <t>Ort</t>
        </is>
      </c>
      <c r="F3" s="2" t="inlineStr">
        <is>
          <t>Anwesende</t>
        </is>
      </c>
      <c r="G3" s="2" t="inlineStr">
        <is>
          <t>Raummiete (€)</t>
        </is>
      </c>
      <c r="H3" s="2" t="inlineStr">
        <is>
          <t>Materialkosten (€)</t>
        </is>
      </c>
      <c r="I3" s="2" t="inlineStr">
        <is>
          <t>Gesamtkosten (€)</t>
        </is>
      </c>
      <c r="J3" s="2" t="inlineStr">
        <is>
          <t>Kosten pro Person (€)</t>
        </is>
      </c>
    </row>
    <row r="4">
      <c r="A4" s="3" t="n">
        <v>1</v>
      </c>
      <c r="B4" s="5" t="inlineStr">
        <is>
          <t>12.01.2026</t>
        </is>
      </c>
      <c r="C4" s="4" t="inlineStr">
        <is>
          <t>Einkommensteuer – Grundlagen</t>
        </is>
      </c>
      <c r="D4" s="3" t="n">
        <v>2.5</v>
      </c>
      <c r="E4" s="4" t="inlineStr">
        <is>
          <t>Bibliothek Berlin</t>
        </is>
      </c>
      <c r="F4" s="14" t="n">
        <v>9</v>
      </c>
      <c r="G4" s="6" t="n">
        <v>20</v>
      </c>
      <c r="H4" s="6" t="n">
        <v>5</v>
      </c>
      <c r="I4" s="15">
        <f>G4+H4</f>
        <v/>
      </c>
      <c r="J4" s="15">
        <f>IFERROR(I4/F4,0)</f>
        <v/>
      </c>
    </row>
    <row r="5">
      <c r="A5" s="8" t="n">
        <v>2</v>
      </c>
      <c r="B5" s="10" t="inlineStr">
        <is>
          <t>19.01.2026</t>
        </is>
      </c>
      <c r="C5" s="9" t="inlineStr">
        <is>
          <t>Umsatzsteuer und Vorsteuerabzug</t>
        </is>
      </c>
      <c r="D5" s="8" t="n">
        <v>3</v>
      </c>
      <c r="E5" s="9" t="inlineStr">
        <is>
          <t>Online (Zoom)</t>
        </is>
      </c>
      <c r="F5" s="14" t="n">
        <v>8</v>
      </c>
      <c r="G5" s="6" t="n">
        <v>0</v>
      </c>
      <c r="H5" s="6" t="n">
        <v>10</v>
      </c>
      <c r="I5" s="16">
        <f>G5+H5</f>
        <v/>
      </c>
      <c r="J5" s="16">
        <f>IFERROR(I5/F5,0)</f>
        <v/>
      </c>
    </row>
    <row r="6">
      <c r="A6" s="3" t="n">
        <v>3</v>
      </c>
      <c r="B6" s="5" t="inlineStr">
        <is>
          <t>26.01.2026</t>
        </is>
      </c>
      <c r="C6" s="4" t="inlineStr">
        <is>
          <t>Körperschaftsteuer</t>
        </is>
      </c>
      <c r="D6" s="3" t="n">
        <v>2</v>
      </c>
      <c r="E6" s="4" t="inlineStr">
        <is>
          <t>Seminarraum Köln</t>
        </is>
      </c>
      <c r="F6" s="14" t="n">
        <v>7</v>
      </c>
      <c r="G6" s="6" t="n">
        <v>30</v>
      </c>
      <c r="H6" s="6" t="n">
        <v>8</v>
      </c>
      <c r="I6" s="15">
        <f>G6+H6</f>
        <v/>
      </c>
      <c r="J6" s="15">
        <f>IFERROR(I6/F6,0)</f>
        <v/>
      </c>
    </row>
    <row r="7">
      <c r="A7" s="8" t="n">
        <v>4</v>
      </c>
      <c r="B7" s="10" t="inlineStr">
        <is>
          <t>02.02.2026</t>
        </is>
      </c>
      <c r="C7" s="9" t="inlineStr">
        <is>
          <t>Gewerbesteuer</t>
        </is>
      </c>
      <c r="D7" s="8" t="n">
        <v>2.5</v>
      </c>
      <c r="E7" s="9" t="inlineStr">
        <is>
          <t>Bibliothek Berlin</t>
        </is>
      </c>
      <c r="F7" s="14" t="n">
        <v>10</v>
      </c>
      <c r="G7" s="6" t="n">
        <v>20</v>
      </c>
      <c r="H7" s="6" t="n">
        <v>5</v>
      </c>
      <c r="I7" s="16">
        <f>G7+H7</f>
        <v/>
      </c>
      <c r="J7" s="16">
        <f>IFERROR(I7/F7,0)</f>
        <v/>
      </c>
    </row>
    <row r="8">
      <c r="A8" s="3" t="n">
        <v>5</v>
      </c>
      <c r="B8" s="5" t="inlineStr">
        <is>
          <t>09.02.2026</t>
        </is>
      </c>
      <c r="C8" s="4" t="inlineStr">
        <is>
          <t>Abgabenordnung (AO)</t>
        </is>
      </c>
      <c r="D8" s="3" t="n">
        <v>2</v>
      </c>
      <c r="E8" s="4" t="inlineStr">
        <is>
          <t>Online (Zoom)</t>
        </is>
      </c>
      <c r="F8" s="14" t="n">
        <v>6</v>
      </c>
      <c r="G8" s="6" t="n">
        <v>0</v>
      </c>
      <c r="H8" s="6" t="n">
        <v>6</v>
      </c>
      <c r="I8" s="15">
        <f>G8+H8</f>
        <v/>
      </c>
      <c r="J8" s="15">
        <f>IFERROR(I8/F8,0)</f>
        <v/>
      </c>
    </row>
    <row r="9">
      <c r="A9" s="8" t="n">
        <v>6</v>
      </c>
      <c r="B9" s="10" t="inlineStr">
        <is>
          <t>16.02.2026</t>
        </is>
      </c>
      <c r="C9" s="9" t="inlineStr">
        <is>
          <t>Bilanzsteuerrecht</t>
        </is>
      </c>
      <c r="D9" s="8" t="n">
        <v>3</v>
      </c>
      <c r="E9" s="9" t="inlineStr">
        <is>
          <t>Seminarraum Köln</t>
        </is>
      </c>
      <c r="F9" s="14" t="n">
        <v>9</v>
      </c>
      <c r="G9" s="6" t="n">
        <v>30</v>
      </c>
      <c r="H9" s="6" t="n">
        <v>12</v>
      </c>
      <c r="I9" s="16">
        <f>G9+H9</f>
        <v/>
      </c>
      <c r="J9" s="16">
        <f>IFERROR(I9/F9,0)</f>
        <v/>
      </c>
    </row>
    <row r="10">
      <c r="A10" s="3" t="n">
        <v>7</v>
      </c>
      <c r="B10" s="5" t="inlineStr">
        <is>
          <t>23.02.2026</t>
        </is>
      </c>
      <c r="C10" s="4" t="inlineStr">
        <is>
          <t>Lohnsteuer</t>
        </is>
      </c>
      <c r="D10" s="3" t="n">
        <v>2</v>
      </c>
      <c r="E10" s="4" t="inlineStr">
        <is>
          <t>Bibliothek Berlin</t>
        </is>
      </c>
      <c r="F10" s="14" t="n">
        <v>8</v>
      </c>
      <c r="G10" s="6" t="n">
        <v>20</v>
      </c>
      <c r="H10" s="6" t="n">
        <v>4</v>
      </c>
      <c r="I10" s="15">
        <f>G10+H10</f>
        <v/>
      </c>
      <c r="J10" s="15">
        <f>IFERROR(I10/F10,0)</f>
        <v/>
      </c>
    </row>
    <row r="11">
      <c r="A11" s="8" t="n">
        <v>8</v>
      </c>
      <c r="B11" s="10" t="inlineStr">
        <is>
          <t>02.03.2026</t>
        </is>
      </c>
      <c r="C11" s="9" t="inlineStr">
        <is>
          <t>Erbschaft- und Schenkungsteuer</t>
        </is>
      </c>
      <c r="D11" s="8" t="n">
        <v>2.5</v>
      </c>
      <c r="E11" s="9" t="inlineStr">
        <is>
          <t>Online (Zoom)</t>
        </is>
      </c>
      <c r="F11" s="14" t="n">
        <v>0</v>
      </c>
      <c r="G11" s="6" t="n">
        <v>0</v>
      </c>
      <c r="H11" s="6" t="n">
        <v>6</v>
      </c>
      <c r="I11" s="16">
        <f>G11+H11</f>
        <v/>
      </c>
      <c r="J11" s="16">
        <f>IFERROR(I11/F11,0)</f>
        <v/>
      </c>
    </row>
    <row r="12">
      <c r="A12" s="3" t="n">
        <v>9</v>
      </c>
      <c r="B12" s="5" t="inlineStr">
        <is>
          <t>09.03.2026</t>
        </is>
      </c>
      <c r="C12" s="4" t="inlineStr">
        <is>
          <t>Steuerliche Gewinnermittlung</t>
        </is>
      </c>
      <c r="D12" s="3" t="n">
        <v>3</v>
      </c>
      <c r="E12" s="4" t="inlineStr">
        <is>
          <t>Seminarraum Köln</t>
        </is>
      </c>
      <c r="F12" s="14" t="n">
        <v>10</v>
      </c>
      <c r="G12" s="6" t="n">
        <v>30</v>
      </c>
      <c r="H12" s="6" t="n">
        <v>15</v>
      </c>
      <c r="I12" s="15">
        <f>G12+H12</f>
        <v/>
      </c>
      <c r="J12" s="15">
        <f>IFERROR(I12/F12,0)</f>
        <v/>
      </c>
    </row>
    <row r="13">
      <c r="A13" s="11" t="n"/>
      <c r="B13" s="11" t="inlineStr">
        <is>
          <t>Summe</t>
        </is>
      </c>
      <c r="C13" s="11" t="n"/>
      <c r="D13" s="11">
        <f>SUM(D4:D12)</f>
        <v/>
      </c>
      <c r="E13" s="11" t="n"/>
      <c r="F13" s="11" t="n"/>
      <c r="G13" s="12">
        <f>SUM(G4:G12)</f>
        <v/>
      </c>
      <c r="H13" s="12">
        <f>SUM(H4:H12)</f>
        <v/>
      </c>
      <c r="I13" s="12">
        <f>SUM(I4:I12)</f>
        <v/>
      </c>
      <c r="J13" s="12">
        <f>IFERROR(I13/COUNTA(B4:B12),0)</f>
        <v/>
      </c>
    </row>
  </sheetData>
  <mergeCells count="1">
    <mergeCell ref="A1:J1"/>
  </mergeCells>
  <conditionalFormatting sqref="I4:I12">
    <cfRule type="expression" priority="1" dxfId="0" stopIfTrue="1">
      <formula>I4&gt;30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Dashboard – Lerngruppe Steuer</t>
        </is>
      </c>
    </row>
    <row r="3">
      <c r="A3" s="17" t="inlineStr">
        <is>
          <t>Anzahl Mitglieder</t>
        </is>
      </c>
      <c r="B3" s="18">
        <f>COUNTA(Mitglieder!B4:B13)</f>
        <v/>
      </c>
    </row>
    <row r="4">
      <c r="A4" s="17" t="inlineStr">
        <is>
          <t>Anzahl Sitzungen</t>
        </is>
      </c>
      <c r="B4" s="18">
        <f>COUNTA(Sitzungen!B4:B12)</f>
        <v/>
      </c>
    </row>
    <row r="5">
      <c r="A5" s="17" t="inlineStr">
        <is>
          <t>Gesamtkosten (€)</t>
        </is>
      </c>
      <c r="B5" s="19">
        <f>Sitzungen!I13</f>
        <v/>
      </c>
    </row>
    <row r="6">
      <c r="A6" s="17" t="inlineStr">
        <is>
          <t>Durchschnittliche Anwesenheit (%)</t>
        </is>
      </c>
      <c r="B6" s="20">
        <f>Mitglieder!H14</f>
        <v/>
      </c>
    </row>
    <row r="7">
      <c r="A7" s="17" t="inlineStr">
        <is>
          <t>Gesamte Beiträge (€)</t>
        </is>
      </c>
      <c r="B7" s="19">
        <f>Mitglieder!G14</f>
        <v/>
      </c>
    </row>
    <row r="8"/>
    <row r="9">
      <c r="A9" s="11" t="inlineStr">
        <is>
          <t>Mitglied suchen</t>
        </is>
      </c>
      <c r="B9" s="21" t="inlineStr">
        <is>
          <t>Laura Klein</t>
        </is>
      </c>
    </row>
    <row r="10">
      <c r="A10" s="22" t="inlineStr">
        <is>
          <t>Stadt</t>
        </is>
      </c>
      <c r="B10" s="23">
        <f>IFERROR(VLOOKUP($B$9,Mitglieder!$B$4:$I$13,2,0),"")</f>
        <v/>
      </c>
    </row>
    <row r="11">
      <c r="A11" s="22" t="inlineStr">
        <is>
          <t>Beitrag bezahlt (€)</t>
        </is>
      </c>
      <c r="B11" s="24">
        <f>IFERROR(VLOOKUP($B$9,Mitglieder!$B$4:$I$13,6,0),"")</f>
        <v/>
      </c>
    </row>
    <row r="12">
      <c r="A12" s="22" t="inlineStr">
        <is>
          <t>Anwesenheit (%)</t>
        </is>
      </c>
      <c r="B12" s="25">
        <f>IFERROR(VLOOKUP($B$9,Mitglieder!$B$4:$I$13,7,0),"")</f>
        <v/>
      </c>
    </row>
    <row r="15">
      <c r="A15" s="11" t="inlineStr">
        <is>
          <t>Kostenart</t>
        </is>
      </c>
      <c r="B15" s="11" t="inlineStr">
        <is>
          <t>Betrag (€)</t>
        </is>
      </c>
    </row>
    <row r="16">
      <c r="A16" s="22" t="inlineStr">
        <is>
          <t>Raummiete</t>
        </is>
      </c>
      <c r="B16" s="26">
        <f>Sitzungen!G13</f>
        <v/>
      </c>
    </row>
    <row r="17">
      <c r="A17" s="22" t="inlineStr">
        <is>
          <t>Materialkosten</t>
        </is>
      </c>
      <c r="B17" s="26">
        <f>Sitzungen!H13</f>
        <v/>
      </c>
    </row>
  </sheetData>
  <mergeCells count="1">
    <mergeCell ref="A1:F1"/>
  </mergeCells>
  <dataValidations count="1">
    <dataValidation sqref="B9" showErrorMessage="1" showInputMessage="1" allowBlank="1" type="list">
      <formula1>=Mitglieder!$B$4:$B$13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>
      <c r="A1" s="1" t="inlineStr">
        <is>
          <t>Hinweise zur Arbeitsmappe</t>
        </is>
      </c>
    </row>
    <row r="3" ht="45" customHeight="1">
      <c r="A3" s="27" t="inlineStr">
        <is>
          <t>Zweck</t>
        </is>
      </c>
      <c r="B3" s="28" t="inlineStr">
        <is>
          <t>Diese Arbeitsmappe unterstützt die Organisation einer Lerngruppe zur Steuervorbereitung (z. B. Steuerberaterprüfung oder Studium).</t>
        </is>
      </c>
    </row>
    <row r="4" ht="45" customHeight="1">
      <c r="A4" s="27" t="inlineStr">
        <is>
          <t>Mitglieder</t>
        </is>
      </c>
      <c r="B4" s="28" t="inlineStr">
        <is>
          <t>Enthält alle Mitglieder der Lerngruppe mit Kontaktdaten, Beitrittsdatum, gezahltem Beitrag und Anwesenheitsquote. Die Spalte 'Status' wird automatisch anhand der Anwesenheit berechnet.</t>
        </is>
      </c>
    </row>
    <row r="5" ht="45" customHeight="1">
      <c r="A5" s="27" t="inlineStr">
        <is>
          <t>Sitzungen</t>
        </is>
      </c>
      <c r="B5" s="28" t="inlineStr">
        <is>
          <t>Protokolliert jede Lerngruppen-Sitzung mit Thema, Dauer, Ort, Kosten und Anzahl der Anwesenden. Gesamtkosten und Kosten pro Person werden automatisch berechnet.</t>
        </is>
      </c>
    </row>
    <row r="6" ht="45" customHeight="1">
      <c r="A6" s="27" t="inlineStr">
        <is>
          <t>Dashboard</t>
        </is>
      </c>
      <c r="B6" s="28" t="inlineStr">
        <is>
          <t>Zeigt zentrale Kennzahlen (Mitgliederzahl, Sitzungen, Gesamtkosten, Durchschnittsanwesenheit) sowie Diagramme zur Anwesenheit, Kostenverteilung und Kostenverlauf. Über das Suchfeld kann per Dropdown ein Mitglied ausgewählt werden, dessen Daten per VLOOKUP angezeigt werden.</t>
        </is>
      </c>
    </row>
    <row r="7" ht="45" customHeight="1">
      <c r="A7" s="27" t="inlineStr">
        <is>
          <t>Eingabefelder</t>
        </is>
      </c>
      <c r="B7" s="28" t="inlineStr">
        <is>
          <t>Gelb hinterlegte Zellen sind zur manuellen Eingabe vorgesehen (z. B. Beiträge, Anwesenheit, Kosten). Alle anderen Zellen enthalten Formeln und sollten nicht überschrieben werden.</t>
        </is>
      </c>
    </row>
    <row r="8" ht="45" customHeight="1">
      <c r="A8" s="27" t="inlineStr">
        <is>
          <t>Formeln</t>
        </is>
      </c>
      <c r="B8" s="28" t="inlineStr">
        <is>
          <t>Es werden u. a. SUM, AVERAGE, IF, COUNTIF, COUNTA und VLOOKUP verwendet. Fehlerhafte Berechnungen (z. B. Division durch 0) werden über IFERROR abgefangen.</t>
        </is>
      </c>
    </row>
    <row r="9" ht="45" customHeight="1">
      <c r="A9" s="27" t="inlineStr">
        <is>
          <t>Farbcodierung</t>
        </is>
      </c>
      <c r="B9" s="28" t="inlineStr">
        <is>
          <t>Grün markierte Anwesenheitswerte (≥ 90 %) zeigen sehr gute Teilnahme, rot markierte Werte (&lt; 70 %) signalisieren geringe Teilnahme.</t>
        </is>
      </c>
    </row>
    <row r="10" ht="45" customHeight="1">
      <c r="A10" s="27" t="inlineStr">
        <is>
          <t>Aktualisierung</t>
        </is>
      </c>
      <c r="B10" s="28" t="inlineStr">
        <is>
          <t>Neue Mitglieder bzw. Sitzungen können einfach als neue Zeile ergänzt werden. Formeln in den Summenzeilen bitte entsprechend erweitern.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2026-07-15T05:43:05Z</dcterms:created>
  <dcterms:modified xmlns:dcterms="http://purl.org/dc/terms/" xmlns:xsi="http://www.w3.org/2001/XMLSchema-instance" xsi:type="dcterms:W3CDTF">2026-07-15T05:43:05Z</dcterms:modified>
</cp:coreProperties>
</file>