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ssenermittlung" sheetId="1" state="visible" r:id="rId1"/>
    <sheet xmlns:r="http://schemas.openxmlformats.org/officeDocument/2006/relationships" name="Zusammenfassung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"/>
    <numFmt numFmtId="165" formatCode="#.##0,00 &quot;€&quot;"/>
    <numFmt numFmtId="166" formatCode="0,0%"/>
  </numFmts>
  <fonts count="7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2E3A47"/>
      <sz val="11"/>
    </font>
    <font>
      <b val="1"/>
      <sz val="10"/>
    </font>
  </fonts>
  <fills count="7">
    <fill>
      <patternFill/>
    </fill>
    <fill>
      <patternFill patternType="gray125"/>
    </fill>
    <fill>
      <patternFill patternType="solid">
        <fgColor rgb="002E3A47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0" fontId="5" fillId="6" borderId="1" pivotButton="0" quotePrefix="0" xfId="0"/>
    <xf numFmtId="164" fontId="5" fillId="6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4" fillId="0" borderId="0" pivotButton="0" quotePrefix="0" xfId="0"/>
    <xf numFmtId="165" fontId="4" fillId="0" borderId="0" pivotButton="0" quotePrefix="0" xfId="0"/>
    <xf numFmtId="0" fontId="1" fillId="0" borderId="0" pivotButton="0" quotePrefix="0" xfId="0"/>
    <xf numFmtId="166" fontId="4" fillId="3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166" fontId="5" fillId="6" borderId="1" applyAlignment="1" pivotButton="0" quotePrefix="0" xfId="0">
      <alignment horizontal="center" vertical="center" wrapText="1"/>
    </xf>
    <xf numFmtId="165" fontId="0" fillId="0" borderId="0" pivotButton="0" quotePrefix="0" xfId="0"/>
    <xf numFmtId="0" fontId="5" fillId="6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Gesamtkosten nach Kategorie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'Zusammenfassung'!D3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'Zusammenfassung'!$A$4:$A$9</f>
            </numRef>
          </cat>
          <val>
            <numRef>
              <f>'Zusammenfassung'!$D$4:$D$9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Mengenanteil nach Kategorie</a:t>
            </a:r>
          </a:p>
        </rich>
      </tx>
    </title>
    <plotArea>
      <pieChart>
        <varyColors val="1"/>
        <ser>
          <idx val="0"/>
          <order val="0"/>
          <tx>
            <strRef>
              <f>'Zusammenfassung'!C3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'Zusammenfassung'!$A$4:$A$9</f>
            </numRef>
          </cat>
          <val>
            <numRef>
              <f>'Zusammenfassung'!$C$4:$C$9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14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12" customWidth="1" min="3" max="3"/>
    <col width="14" customWidth="1" min="4" max="4"/>
    <col width="10" customWidth="1" min="5" max="5"/>
    <col width="10" customWidth="1" min="6" max="6"/>
    <col width="12" customWidth="1" min="7" max="7"/>
    <col width="9" customWidth="1" min="8" max="8"/>
    <col width="10" customWidth="1" min="9" max="9"/>
    <col width="9" customWidth="1" min="10" max="10"/>
    <col width="13" customWidth="1" min="11" max="11"/>
    <col width="14" customWidth="1" min="12" max="12"/>
    <col width="22" customWidth="1" min="13" max="13"/>
  </cols>
  <sheetData>
    <row r="1" ht="26" customHeight="1">
      <c r="A1" s="1" t="inlineStr">
        <is>
          <t>Massenermittlung – Bauprojekt Neubau Wohnanlage Leipzig</t>
        </is>
      </c>
    </row>
    <row r="2">
      <c r="A2" s="2" t="inlineStr">
        <is>
          <t>Projekt-Nr.: BV-2026-0417</t>
        </is>
      </c>
      <c r="G2" s="2" t="inlineStr">
        <is>
          <t>Stand:</t>
        </is>
      </c>
      <c r="H2" s="2" t="inlineStr">
        <is>
          <t>21.07.2026</t>
        </is>
      </c>
    </row>
    <row r="4">
      <c r="A4" s="3" t="inlineStr">
        <is>
          <t>Pos.-Nr.</t>
        </is>
      </c>
      <c r="B4" s="3" t="inlineStr">
        <is>
          <t>Bauteil / Bezeichnung</t>
        </is>
      </c>
      <c r="C4" s="3" t="inlineStr">
        <is>
          <t>Bauabschnitt</t>
        </is>
      </c>
      <c r="D4" s="3" t="inlineStr">
        <is>
          <t>Kategorie</t>
        </is>
      </c>
      <c r="E4" s="3" t="inlineStr">
        <is>
          <t>Länge (m)</t>
        </is>
      </c>
      <c r="F4" s="3" t="inlineStr">
        <is>
          <t>Breite (m)</t>
        </is>
      </c>
      <c r="G4" s="3" t="inlineStr">
        <is>
          <t>Höhe/Dicke (m)</t>
        </is>
      </c>
      <c r="H4" s="3" t="inlineStr">
        <is>
          <t>Anzahl</t>
        </is>
      </c>
      <c r="I4" s="3" t="inlineStr">
        <is>
          <t>Menge</t>
        </is>
      </c>
      <c r="J4" s="3" t="inlineStr">
        <is>
          <t>Einheit</t>
        </is>
      </c>
      <c r="K4" s="3" t="inlineStr">
        <is>
          <t>Einheitspreis</t>
        </is>
      </c>
      <c r="L4" s="3" t="inlineStr">
        <is>
          <t>Gesamtkosten</t>
        </is>
      </c>
      <c r="M4" s="3" t="inlineStr">
        <is>
          <t>Bemerkung</t>
        </is>
      </c>
    </row>
    <row r="5">
      <c r="A5" s="4" t="inlineStr">
        <is>
          <t>M-01</t>
        </is>
      </c>
      <c r="B5" s="5" t="inlineStr">
        <is>
          <t>Fundamentplatte Beton C25/30</t>
        </is>
      </c>
      <c r="C5" s="5" t="inlineStr">
        <is>
          <t>Baufeld A</t>
        </is>
      </c>
      <c r="D5" s="5" t="inlineStr">
        <is>
          <t>Beton</t>
        </is>
      </c>
      <c r="E5" s="6" t="n">
        <v>12</v>
      </c>
      <c r="F5" s="6" t="n">
        <v>8</v>
      </c>
      <c r="G5" s="6" t="n">
        <v>0.3</v>
      </c>
      <c r="H5" s="4" t="n">
        <v>1</v>
      </c>
      <c r="I5" s="6">
        <f>E5*F5*G5*H5</f>
        <v/>
      </c>
      <c r="J5" s="5" t="inlineStr">
        <is>
          <t>m³</t>
        </is>
      </c>
      <c r="K5" s="7" t="n">
        <v>128.5</v>
      </c>
      <c r="L5" s="8">
        <f>IFERROR(I5*K5,0)</f>
        <v/>
      </c>
      <c r="M5" s="5" t="inlineStr">
        <is>
          <t>Sauberkeitsschicht separat</t>
        </is>
      </c>
    </row>
    <row r="6">
      <c r="A6" s="9" t="inlineStr">
        <is>
          <t>M-02</t>
        </is>
      </c>
      <c r="B6" s="10" t="inlineStr">
        <is>
          <t>Bodenplatte Keller</t>
        </is>
      </c>
      <c r="C6" s="10" t="inlineStr">
        <is>
          <t>Baufeld A</t>
        </is>
      </c>
      <c r="D6" s="10" t="inlineStr">
        <is>
          <t>Beton</t>
        </is>
      </c>
      <c r="E6" s="11" t="n">
        <v>12</v>
      </c>
      <c r="F6" s="11" t="n">
        <v>8</v>
      </c>
      <c r="G6" s="11" t="n">
        <v>0.2</v>
      </c>
      <c r="H6" s="9" t="n">
        <v>1</v>
      </c>
      <c r="I6" s="11">
        <f>E6*F6*G6*H6</f>
        <v/>
      </c>
      <c r="J6" s="10" t="inlineStr">
        <is>
          <t>m³</t>
        </is>
      </c>
      <c r="K6" s="7" t="n">
        <v>132</v>
      </c>
      <c r="L6" s="12">
        <f>IFERROR(I6*K6,0)</f>
        <v/>
      </c>
      <c r="M6" s="10" t="inlineStr">
        <is>
          <t>inkl. Bewehrung</t>
        </is>
      </c>
    </row>
    <row r="7">
      <c r="A7" s="4" t="inlineStr">
        <is>
          <t>M-03</t>
        </is>
      </c>
      <c r="B7" s="5" t="inlineStr">
        <is>
          <t>Kelleraußenwand</t>
        </is>
      </c>
      <c r="C7" s="5" t="inlineStr">
        <is>
          <t>Baufeld A</t>
        </is>
      </c>
      <c r="D7" s="5" t="inlineStr">
        <is>
          <t>Mauerwerk</t>
        </is>
      </c>
      <c r="E7" s="6" t="n">
        <v>40</v>
      </c>
      <c r="F7" s="6" t="n">
        <v>0.3</v>
      </c>
      <c r="G7" s="6" t="n">
        <v>2.5</v>
      </c>
      <c r="H7" s="4" t="n">
        <v>1</v>
      </c>
      <c r="I7" s="6">
        <f>E7*F7*G7*H7</f>
        <v/>
      </c>
      <c r="J7" s="5" t="inlineStr">
        <is>
          <t>m³</t>
        </is>
      </c>
      <c r="K7" s="7" t="n">
        <v>145</v>
      </c>
      <c r="L7" s="8">
        <f>IFERROR(I7*K7,0)</f>
        <v/>
      </c>
      <c r="M7" s="5" t="inlineStr">
        <is>
          <t>WU-Beton</t>
        </is>
      </c>
    </row>
    <row r="8">
      <c r="A8" s="9" t="inlineStr">
        <is>
          <t>M-04</t>
        </is>
      </c>
      <c r="B8" s="10" t="inlineStr">
        <is>
          <t>Stützen Erdgeschoss</t>
        </is>
      </c>
      <c r="C8" s="10" t="inlineStr">
        <is>
          <t>Baufeld B</t>
        </is>
      </c>
      <c r="D8" s="10" t="inlineStr">
        <is>
          <t>Beton</t>
        </is>
      </c>
      <c r="E8" s="11" t="n">
        <v>0.3</v>
      </c>
      <c r="F8" s="11" t="n">
        <v>0.3</v>
      </c>
      <c r="G8" s="11" t="n">
        <v>3</v>
      </c>
      <c r="H8" s="9" t="n">
        <v>8</v>
      </c>
      <c r="I8" s="11">
        <f>E8*F8*G8*H8</f>
        <v/>
      </c>
      <c r="J8" s="10" t="inlineStr">
        <is>
          <t>m³</t>
        </is>
      </c>
      <c r="K8" s="7" t="n">
        <v>198</v>
      </c>
      <c r="L8" s="12">
        <f>IFERROR(I8*K8,0)</f>
        <v/>
      </c>
      <c r="M8" s="10" t="inlineStr">
        <is>
          <t>Fertigteilstützen</t>
        </is>
      </c>
    </row>
    <row r="9">
      <c r="A9" s="4" t="inlineStr">
        <is>
          <t>M-05</t>
        </is>
      </c>
      <c r="B9" s="5" t="inlineStr">
        <is>
          <t>Decke über Erdgeschoss</t>
        </is>
      </c>
      <c r="C9" s="5" t="inlineStr">
        <is>
          <t>Baufeld B</t>
        </is>
      </c>
      <c r="D9" s="5" t="inlineStr">
        <is>
          <t>Beton</t>
        </is>
      </c>
      <c r="E9" s="6" t="n">
        <v>15</v>
      </c>
      <c r="F9" s="6" t="n">
        <v>10</v>
      </c>
      <c r="G9" s="6" t="n">
        <v>0.2</v>
      </c>
      <c r="H9" s="4" t="n">
        <v>1</v>
      </c>
      <c r="I9" s="6">
        <f>E9*F9*G9*H9</f>
        <v/>
      </c>
      <c r="J9" s="5" t="inlineStr">
        <is>
          <t>m³</t>
        </is>
      </c>
      <c r="K9" s="7" t="n">
        <v>165</v>
      </c>
      <c r="L9" s="8">
        <f>IFERROR(I9*K9,0)</f>
        <v/>
      </c>
      <c r="M9" s="5" t="inlineStr">
        <is>
          <t>Flachdecke</t>
        </is>
      </c>
    </row>
    <row r="10">
      <c r="A10" s="9" t="inlineStr">
        <is>
          <t>M-06</t>
        </is>
      </c>
      <c r="B10" s="10" t="inlineStr">
        <is>
          <t>Innenwände Obergeschoss</t>
        </is>
      </c>
      <c r="C10" s="10" t="inlineStr">
        <is>
          <t>Baufeld B</t>
        </is>
      </c>
      <c r="D10" s="10" t="inlineStr">
        <is>
          <t>Mauerwerk</t>
        </is>
      </c>
      <c r="E10" s="11" t="n">
        <v>60</v>
      </c>
      <c r="F10" s="11" t="n">
        <v>0.175</v>
      </c>
      <c r="G10" s="11" t="n">
        <v>2.6</v>
      </c>
      <c r="H10" s="9" t="n">
        <v>1</v>
      </c>
      <c r="I10" s="11">
        <f>E10*F10*G10*H10</f>
        <v/>
      </c>
      <c r="J10" s="10" t="inlineStr">
        <is>
          <t>m³</t>
        </is>
      </c>
      <c r="K10" s="7" t="n">
        <v>112.5</v>
      </c>
      <c r="L10" s="12">
        <f>IFERROR(I10*K10,0)</f>
        <v/>
      </c>
      <c r="M10" s="10" t="inlineStr">
        <is>
          <t>Kalksandstein</t>
        </is>
      </c>
    </row>
    <row r="11">
      <c r="A11" s="4" t="inlineStr">
        <is>
          <t>M-07</t>
        </is>
      </c>
      <c r="B11" s="5" t="inlineStr">
        <is>
          <t>Putzarbeiten Fassade</t>
        </is>
      </c>
      <c r="C11" s="5" t="inlineStr">
        <is>
          <t>Baufeld C</t>
        </is>
      </c>
      <c r="D11" s="5" t="inlineStr">
        <is>
          <t>Putz</t>
        </is>
      </c>
      <c r="E11" s="6" t="n">
        <v>80</v>
      </c>
      <c r="F11" s="6" t="n">
        <v>1</v>
      </c>
      <c r="G11" s="6" t="n">
        <v>6</v>
      </c>
      <c r="H11" s="4" t="n">
        <v>1</v>
      </c>
      <c r="I11" s="6">
        <f>E11*F11*G11*H11</f>
        <v/>
      </c>
      <c r="J11" s="5" t="inlineStr">
        <is>
          <t>m²</t>
        </is>
      </c>
      <c r="K11" s="7" t="n">
        <v>34.9</v>
      </c>
      <c r="L11" s="8">
        <f>IFERROR(I11*K11,0)</f>
        <v/>
      </c>
      <c r="M11" s="5" t="inlineStr">
        <is>
          <t>Wärmedämmputz</t>
        </is>
      </c>
    </row>
    <row r="12">
      <c r="A12" s="9" t="inlineStr">
        <is>
          <t>M-08</t>
        </is>
      </c>
      <c r="B12" s="10" t="inlineStr">
        <is>
          <t>Estrich Erdgeschoss</t>
        </is>
      </c>
      <c r="C12" s="10" t="inlineStr">
        <is>
          <t>Baufeld A</t>
        </is>
      </c>
      <c r="D12" s="10" t="inlineStr">
        <is>
          <t>Estrich</t>
        </is>
      </c>
      <c r="E12" s="11" t="n">
        <v>15</v>
      </c>
      <c r="F12" s="11" t="n">
        <v>10</v>
      </c>
      <c r="G12" s="11" t="n">
        <v>0.06</v>
      </c>
      <c r="H12" s="9" t="n">
        <v>1</v>
      </c>
      <c r="I12" s="11">
        <f>E12*F12*G12*H12</f>
        <v/>
      </c>
      <c r="J12" s="10" t="inlineStr">
        <is>
          <t>m³</t>
        </is>
      </c>
      <c r="K12" s="7" t="n">
        <v>178</v>
      </c>
      <c r="L12" s="12">
        <f>IFERROR(I12*K12,0)</f>
        <v/>
      </c>
      <c r="M12" s="10" t="inlineStr">
        <is>
          <t>Zementestrich</t>
        </is>
      </c>
    </row>
    <row r="13">
      <c r="A13" s="4" t="inlineStr">
        <is>
          <t>M-09</t>
        </is>
      </c>
      <c r="B13" s="5" t="inlineStr">
        <is>
          <t>Dämmung Dach</t>
        </is>
      </c>
      <c r="C13" s="5" t="inlineStr">
        <is>
          <t>Baufeld C</t>
        </is>
      </c>
      <c r="D13" s="5" t="inlineStr">
        <is>
          <t>Dämmung</t>
        </is>
      </c>
      <c r="E13" s="6" t="n">
        <v>20</v>
      </c>
      <c r="F13" s="6" t="n">
        <v>12</v>
      </c>
      <c r="G13" s="6" t="n">
        <v>0.16</v>
      </c>
      <c r="H13" s="4" t="n">
        <v>1</v>
      </c>
      <c r="I13" s="6">
        <f>E13*F13*G13*H13</f>
        <v/>
      </c>
      <c r="J13" s="5" t="inlineStr">
        <is>
          <t>m³</t>
        </is>
      </c>
      <c r="K13" s="7" t="n">
        <v>89</v>
      </c>
      <c r="L13" s="8">
        <f>IFERROR(I13*K13,0)</f>
        <v/>
      </c>
      <c r="M13" s="5" t="inlineStr">
        <is>
          <t>Mineralwolle</t>
        </is>
      </c>
    </row>
    <row r="14">
      <c r="A14" s="9" t="inlineStr">
        <is>
          <t>M-10</t>
        </is>
      </c>
      <c r="B14" s="10" t="inlineStr">
        <is>
          <t>Fenster Fassade</t>
        </is>
      </c>
      <c r="C14" s="10" t="inlineStr">
        <is>
          <t>Baufeld C</t>
        </is>
      </c>
      <c r="D14" s="10" t="inlineStr">
        <is>
          <t>Fenster/Türen</t>
        </is>
      </c>
      <c r="E14" s="11" t="n">
        <v>1.2</v>
      </c>
      <c r="F14" s="11" t="n">
        <v>1.5</v>
      </c>
      <c r="G14" s="11" t="n">
        <v>1</v>
      </c>
      <c r="H14" s="9" t="n">
        <v>14</v>
      </c>
      <c r="I14" s="11">
        <f>E14*F14*G14*H14</f>
        <v/>
      </c>
      <c r="J14" s="10" t="inlineStr">
        <is>
          <t>m²</t>
        </is>
      </c>
      <c r="K14" s="7" t="n">
        <v>410</v>
      </c>
      <c r="L14" s="12">
        <f>IFERROR(I14*K14,0)</f>
        <v/>
      </c>
      <c r="M14" s="10" t="inlineStr">
        <is>
          <t>3-fach verglast</t>
        </is>
      </c>
    </row>
    <row r="15">
      <c r="A15" s="13" t="inlineStr"/>
      <c r="B15" s="13" t="inlineStr">
        <is>
          <t>Summe / Gesamt</t>
        </is>
      </c>
      <c r="C15" s="13" t="n"/>
      <c r="D15" s="13" t="n"/>
      <c r="E15" s="13" t="n"/>
      <c r="F15" s="13" t="n"/>
      <c r="G15" s="13" t="n"/>
      <c r="H15" s="13" t="n"/>
      <c r="I15" s="14">
        <f>SUM(I5:I14)</f>
        <v/>
      </c>
      <c r="J15" s="13" t="n"/>
      <c r="K15" s="13" t="n"/>
      <c r="L15" s="15">
        <f>SUM(L5:L14)</f>
        <v/>
      </c>
      <c r="M15" s="13" t="n"/>
    </row>
    <row r="17">
      <c r="B17" s="16" t="inlineStr">
        <is>
          <t>Anzahl Positionen:</t>
        </is>
      </c>
      <c r="E17" s="17">
        <f>COUNTA(A5:A14)</f>
        <v/>
      </c>
    </row>
    <row r="18">
      <c r="B18" s="16" t="inlineStr">
        <is>
          <t>Durchschnittl. Einheitspreis:</t>
        </is>
      </c>
      <c r="E18" s="18">
        <f>IFERROR(AVERAGE(K5:K14),0)</f>
        <v/>
      </c>
    </row>
    <row r="19">
      <c r="B19" s="16" t="inlineStr">
        <is>
          <t>Teuerste Position:</t>
        </is>
      </c>
      <c r="E19" s="18">
        <f>IFERROR(MAX(L5:L14),0)</f>
        <v/>
      </c>
    </row>
  </sheetData>
  <mergeCells count="1">
    <mergeCell ref="A1:N1"/>
  </mergeCells>
  <conditionalFormatting sqref="L5:L14">
    <cfRule type="expression" priority="1" dxfId="0" stopIfTrue="1">
      <formula>L5&gt;10000</formula>
    </cfRule>
    <cfRule type="expression" priority="2" dxfId="1" stopIfTrue="1">
      <formula>L5&lt;2000</formula>
    </cfRule>
  </conditionalFormatting>
  <dataValidations count="2">
    <dataValidation sqref="D5:D14" showErrorMessage="1" showDropDown="0" showInputMessage="1" allowBlank="1" type="list">
      <formula1>"Beton,Mauerwerk,Putz,Estrich,Dämmung,Fenster/Türen,Erdarbeiten,Dachdeckung"</formula1>
    </dataValidation>
    <dataValidation sqref="J5:J14" showErrorMessage="1" showDropDown="0" showInputMessage="1" allowBlank="1" type="list">
      <formula1>"m³,m²,m,Stück,kg,t"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15" customWidth="1" min="3" max="3"/>
    <col width="16" customWidth="1" min="4" max="4"/>
    <col width="20" customWidth="1" min="5" max="5"/>
  </cols>
  <sheetData>
    <row r="1" ht="26" customHeight="1">
      <c r="A1" s="19" t="inlineStr">
        <is>
          <t>Zusammenfassung nach Kategorie</t>
        </is>
      </c>
    </row>
    <row r="3">
      <c r="A3" s="3" t="inlineStr">
        <is>
          <t>Kategorie</t>
        </is>
      </c>
      <c r="B3" s="3" t="inlineStr">
        <is>
          <t>Anzahl Positionen</t>
        </is>
      </c>
      <c r="C3" s="3" t="inlineStr">
        <is>
          <t>Menge gesamt</t>
        </is>
      </c>
      <c r="D3" s="3" t="inlineStr">
        <is>
          <t>Kosten gesamt</t>
        </is>
      </c>
      <c r="E3" s="3" t="inlineStr">
        <is>
          <t>Anteil an Gesamtkosten</t>
        </is>
      </c>
    </row>
    <row r="4">
      <c r="A4" s="5" t="inlineStr">
        <is>
          <t>Beton</t>
        </is>
      </c>
      <c r="B4" s="4">
        <f>COUNTIF(Massenermittlung!D5:D14,A4)</f>
        <v/>
      </c>
      <c r="C4" s="6">
        <f>IFERROR(SUMIF(Massenermittlung!D5:D14,A4,Massenermittlung!I5:I14),0)</f>
        <v/>
      </c>
      <c r="D4" s="8">
        <f>IFERROR(SUMIF(Massenermittlung!D5:D14,A4,Massenermittlung!L5:L14),0)</f>
        <v/>
      </c>
      <c r="E4" s="20">
        <f>IFERROR(D4/Massenermittlung!L15,0)</f>
        <v/>
      </c>
    </row>
    <row r="5">
      <c r="A5" s="10" t="inlineStr">
        <is>
          <t>Mauerwerk</t>
        </is>
      </c>
      <c r="B5" s="9">
        <f>COUNTIF(Massenermittlung!D5:D14,A5)</f>
        <v/>
      </c>
      <c r="C5" s="11">
        <f>IFERROR(SUMIF(Massenermittlung!D5:D14,A5,Massenermittlung!I5:I14),0)</f>
        <v/>
      </c>
      <c r="D5" s="12">
        <f>IFERROR(SUMIF(Massenermittlung!D5:D14,A5,Massenermittlung!L5:L14),0)</f>
        <v/>
      </c>
      <c r="E5" s="21">
        <f>IFERROR(D5/Massenermittlung!L15,0)</f>
        <v/>
      </c>
    </row>
    <row r="6">
      <c r="A6" s="5" t="inlineStr">
        <is>
          <t>Putz</t>
        </is>
      </c>
      <c r="B6" s="4">
        <f>COUNTIF(Massenermittlung!D5:D14,A6)</f>
        <v/>
      </c>
      <c r="C6" s="6">
        <f>IFERROR(SUMIF(Massenermittlung!D5:D14,A6,Massenermittlung!I5:I14),0)</f>
        <v/>
      </c>
      <c r="D6" s="8">
        <f>IFERROR(SUMIF(Massenermittlung!D5:D14,A6,Massenermittlung!L5:L14),0)</f>
        <v/>
      </c>
      <c r="E6" s="20">
        <f>IFERROR(D6/Massenermittlung!L15,0)</f>
        <v/>
      </c>
    </row>
    <row r="7">
      <c r="A7" s="10" t="inlineStr">
        <is>
          <t>Estrich</t>
        </is>
      </c>
      <c r="B7" s="9">
        <f>COUNTIF(Massenermittlung!D5:D14,A7)</f>
        <v/>
      </c>
      <c r="C7" s="11">
        <f>IFERROR(SUMIF(Massenermittlung!D5:D14,A7,Massenermittlung!I5:I14),0)</f>
        <v/>
      </c>
      <c r="D7" s="12">
        <f>IFERROR(SUMIF(Massenermittlung!D5:D14,A7,Massenermittlung!L5:L14),0)</f>
        <v/>
      </c>
      <c r="E7" s="21">
        <f>IFERROR(D7/Massenermittlung!L15,0)</f>
        <v/>
      </c>
    </row>
    <row r="8">
      <c r="A8" s="5" t="inlineStr">
        <is>
          <t>Dämmung</t>
        </is>
      </c>
      <c r="B8" s="4">
        <f>COUNTIF(Massenermittlung!D5:D14,A8)</f>
        <v/>
      </c>
      <c r="C8" s="6">
        <f>IFERROR(SUMIF(Massenermittlung!D5:D14,A8,Massenermittlung!I5:I14),0)</f>
        <v/>
      </c>
      <c r="D8" s="8">
        <f>IFERROR(SUMIF(Massenermittlung!D5:D14,A8,Massenermittlung!L5:L14),0)</f>
        <v/>
      </c>
      <c r="E8" s="20">
        <f>IFERROR(D8/Massenermittlung!L15,0)</f>
        <v/>
      </c>
    </row>
    <row r="9">
      <c r="A9" s="10" t="inlineStr">
        <is>
          <t>Fenster/Türen</t>
        </is>
      </c>
      <c r="B9" s="9">
        <f>COUNTIF(Massenermittlung!D5:D14,A9)</f>
        <v/>
      </c>
      <c r="C9" s="11">
        <f>IFERROR(SUMIF(Massenermittlung!D5:D14,A9,Massenermittlung!I5:I14),0)</f>
        <v/>
      </c>
      <c r="D9" s="12">
        <f>IFERROR(SUMIF(Massenermittlung!D5:D14,A9,Massenermittlung!L5:L14),0)</f>
        <v/>
      </c>
      <c r="E9" s="21">
        <f>IFERROR(D9/Massenermittlung!L15,0)</f>
        <v/>
      </c>
    </row>
    <row r="10">
      <c r="A10" s="22" t="inlineStr">
        <is>
          <t>Gesamt</t>
        </is>
      </c>
      <c r="B10" s="22">
        <f>SUM(B4:B9)</f>
        <v/>
      </c>
      <c r="C10" s="14">
        <f>SUM(C4:C9)</f>
        <v/>
      </c>
      <c r="D10" s="15">
        <f>SUM(D4:D9)</f>
        <v/>
      </c>
      <c r="E10" s="23">
        <f>SUM(E4:E9)</f>
        <v/>
      </c>
    </row>
    <row r="13">
      <c r="A13" s="17" t="inlineStr">
        <is>
          <t>Kennzahlen Projekt</t>
        </is>
      </c>
    </row>
    <row r="14">
      <c r="A14" s="17" t="inlineStr">
        <is>
          <t>Gesamtkosten Baumaterial:</t>
        </is>
      </c>
      <c r="B14" s="24">
        <f>Massenermittlung!L15</f>
        <v/>
      </c>
    </row>
    <row r="15">
      <c r="A15" s="17" t="inlineStr">
        <is>
          <t>Anzahl Positionen:</t>
        </is>
      </c>
      <c r="B15">
        <f>COUNTA(Massenermittlung!A5:A14)</f>
        <v/>
      </c>
    </row>
    <row r="16">
      <c r="A16" s="17" t="inlineStr">
        <is>
          <t>Teuerste Kategorie:</t>
        </is>
      </c>
      <c r="B16">
        <f>INDEX(A4:A9,MATCH(MAX(D4:D9),D4:D9,0))</f>
        <v/>
      </c>
    </row>
  </sheetData>
  <mergeCells count="2">
    <mergeCell ref="A1:F1"/>
    <mergeCell ref="A13:B1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9" t="inlineStr">
        <is>
          <t>Hinweise zur Nutzung</t>
        </is>
      </c>
    </row>
    <row r="3" ht="42" customHeight="1">
      <c r="A3" s="25" t="inlineStr">
        <is>
          <t>Zweck der Datei</t>
        </is>
      </c>
      <c r="B3" s="26" t="inlineStr">
        <is>
          <t>Diese Arbeitsmappe dient der Massenermittlung (Aufmaß) für Bauprojekte. Sie erfasst Bauteile, deren Abmessungen und errechnet automatisch Mengen und Kosten.</t>
        </is>
      </c>
    </row>
    <row r="4" ht="42" customHeight="1">
      <c r="A4" s="25" t="inlineStr">
        <is>
          <t>Sheet: Massenermittlung</t>
        </is>
      </c>
      <c r="B4" s="26" t="inlineStr">
        <is>
          <t>Hauptdatenblatt mit allen Positionen. Spalten Länge, Breite, Höhe/Dicke und Anzahl sind Eingabefelder (gelb hinterlegt = Einheitspreis). Die Menge wird über die Formel Länge x Breite x Höhe x Anzahl automatisch berechnet.</t>
        </is>
      </c>
    </row>
    <row r="5" ht="42" customHeight="1">
      <c r="A5" s="25" t="inlineStr">
        <is>
          <t>Spalte Menge</t>
        </is>
      </c>
      <c r="B5" s="26" t="inlineStr">
        <is>
          <t>Wird automatisch berechnet: =Länge*Breite*Höhe*Anzahl. Bei Flächen (m²) wird die Höhe/Dicke ggf. als 1 gesetzt, bei Stückzahlen (z.B. Fenster) entsprechend angepasst.</t>
        </is>
      </c>
    </row>
    <row r="6" ht="42" customHeight="1">
      <c r="A6" s="25" t="inlineStr">
        <is>
          <t>Spalte Gesamtkosten</t>
        </is>
      </c>
      <c r="B6" s="26" t="inlineStr">
        <is>
          <t>Errechnet sich aus Menge x Einheitspreis. Rot markierte Zeilen kennzeichnen Positionen über 10.000 €, grün markierte Zeilen Positionen unter 2.000 €.</t>
        </is>
      </c>
    </row>
    <row r="7" ht="42" customHeight="1">
      <c r="A7" s="25" t="inlineStr">
        <is>
          <t>Dropdown-Listen</t>
        </is>
      </c>
      <c r="B7" s="26" t="inlineStr">
        <is>
          <t>Die Spalten Kategorie und Einheit besitzen Dropdown-Listen zur einheitlichen Erfassung. Bitte nur die vorgegebenen Werte verwenden.</t>
        </is>
      </c>
    </row>
    <row r="8" ht="42" customHeight="1">
      <c r="A8" s="25" t="inlineStr">
        <is>
          <t>Sheet: Zusammenfassung</t>
        </is>
      </c>
      <c r="B8" s="26" t="inlineStr">
        <is>
          <t>Aggregiert die Daten je Kategorie mittels SUMIF/COUNTIF-Formeln und stellt die Verteilung der Kosten und Mengen in einem Balken- und einem Kreisdiagramm dar.</t>
        </is>
      </c>
    </row>
    <row r="9" ht="42" customHeight="1">
      <c r="A9" s="25" t="inlineStr">
        <is>
          <t>Kennzahlen</t>
        </is>
      </c>
      <c r="B9" s="26" t="inlineStr">
        <is>
          <t>Im unteren Bereich der Zusammenfassung finden Sie zentrale Kennzahlen wie Gesamtkosten, Positionsanzahl und teuerste Kategorie.</t>
        </is>
      </c>
    </row>
    <row r="10" ht="42" customHeight="1">
      <c r="A10" s="25" t="inlineStr">
        <is>
          <t>Pflege der Daten</t>
        </is>
      </c>
      <c r="B10" s="26" t="inlineStr">
        <is>
          <t>Neue Positionen einfach in einer neuen Zeile im Blatt Massenermittlung ergänzen und Formeln der Spalten Menge/Gesamtkosten in die neue Zeile ziehen (kopieren).</t>
        </is>
      </c>
    </row>
    <row r="11" ht="42" customHeight="1">
      <c r="A11" s="25" t="inlineStr">
        <is>
          <t>Fehlervermeidung</t>
        </is>
      </c>
      <c r="B11" s="26" t="inlineStr">
        <is>
          <t>Alle Formeln sind mit IFERROR abgesichert, sodass bei leeren Eingaben keine Fehlerwerte (#DIV/0!, #N/A) angezeigt werden.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2026-07-21T16:45:08Z</dcterms:created>
  <dcterms:modified xmlns:dcterms="http://purl.org/dc/terms/" xmlns:xsi="http://www.w3.org/2001/XMLSchema-instance" xsi:type="dcterms:W3CDTF">2026-07-21T16:45:08Z</dcterms:modified>
</cp:coreProperties>
</file>