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ostenarten" sheetId="1" state="visible" r:id="rId1"/>
    <sheet xmlns:r="http://schemas.openxmlformats.org/officeDocument/2006/relationships" name="Mieterabrechnung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Hinweis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.##0,00 &quot;€&quot;"/>
    <numFmt numFmtId="165" formatCode="#.##0"/>
    <numFmt numFmtId="166" formatCode="0,0%"/>
  </numFmts>
  <fonts count="7">
    <font>
      <name val="Calibri"/>
      <family val="2"/>
      <color theme="1"/>
      <sz val="11"/>
      <scheme val="minor"/>
    </font>
    <font>
      <name val="Calibri"/>
      <b val="1"/>
      <color rgb="002E3A47"/>
      <sz val="16"/>
    </font>
    <font>
      <name val="Calibri"/>
      <i val="1"/>
      <color rgb="006B7280"/>
      <sz val="10"/>
    </font>
    <font>
      <name val="Calibri"/>
      <b val="1"/>
      <color rgb="00FFFFFF"/>
      <sz val="11"/>
    </font>
    <font>
      <name val="Calibri"/>
      <b val="1"/>
      <color rgb="001F2937"/>
      <sz val="10"/>
    </font>
    <font>
      <name val="Calibri"/>
      <color rgb="001F2937"/>
      <sz val="10"/>
    </font>
    <font>
      <name val="Calibri"/>
      <b val="1"/>
      <color rgb="002E3A47"/>
      <sz val="11"/>
    </font>
  </fonts>
  <fills count="7">
    <fill>
      <patternFill/>
    </fill>
    <fill>
      <patternFill patternType="gray125"/>
    </fill>
    <fill>
      <patternFill patternType="solid">
        <fgColor rgb="002E3A47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D4A01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0" fillId="4" borderId="1" pivotButton="0" quotePrefix="0" xfId="0"/>
    <xf numFmtId="0" fontId="0" fillId="3" borderId="1" pivotButton="0" quotePrefix="0" xfId="0"/>
    <xf numFmtId="164" fontId="0" fillId="3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166" fontId="0" fillId="4" borderId="1" applyAlignment="1" pivotButton="0" quotePrefix="0" xfId="0">
      <alignment horizontal="center" vertical="center"/>
    </xf>
    <xf numFmtId="0" fontId="0" fillId="5" borderId="1" pivotButton="0" quotePrefix="0" xfId="0"/>
    <xf numFmtId="165" fontId="0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164" fontId="0" fillId="5" borderId="1" applyAlignment="1" pivotButton="0" quotePrefix="0" xfId="0">
      <alignment horizontal="center" vertical="center"/>
    </xf>
    <xf numFmtId="166" fontId="0" fillId="5" borderId="1" applyAlignment="1" pivotButton="0" quotePrefix="0" xfId="0">
      <alignment horizontal="center" vertical="center"/>
    </xf>
    <xf numFmtId="0" fontId="4" fillId="6" borderId="1" pivotButton="0" quotePrefix="0" xfId="0"/>
    <xf numFmtId="164" fontId="4" fillId="6" borderId="1" pivotButton="0" quotePrefix="0" xfId="0"/>
    <xf numFmtId="166" fontId="4" fillId="6" borderId="1" pivotButton="0" quotePrefix="0" xfId="0"/>
    <xf numFmtId="0" fontId="1" fillId="0" borderId="0" pivotButton="0" quotePrefix="0" xfId="0"/>
    <xf numFmtId="0" fontId="0" fillId="3" borderId="1" applyAlignment="1" pivotButton="0" quotePrefix="0" xfId="0">
      <alignment horizontal="center" vertical="center"/>
    </xf>
    <xf numFmtId="165" fontId="4" fillId="6" borderId="1" pivotButton="0" quotePrefix="0" xfId="0"/>
    <xf numFmtId="0" fontId="4" fillId="4" borderId="1" pivotButton="0" quotePrefix="0" xfId="0"/>
    <xf numFmtId="0" fontId="5" fillId="4" borderId="1" applyAlignment="1" pivotButton="0" quotePrefix="0" xfId="0">
      <alignment horizontal="center" vertical="center"/>
    </xf>
    <xf numFmtId="0" fontId="4" fillId="5" borderId="1" pivotButton="0" quotePrefix="0" xfId="0"/>
    <xf numFmtId="0" fontId="5" fillId="5" borderId="1" applyAlignment="1" pivotButton="0" quotePrefix="0" xfId="0">
      <alignment horizontal="center" vertical="center"/>
    </xf>
    <xf numFmtId="164" fontId="5" fillId="5" borderId="1" applyAlignment="1" pivotButton="0" quotePrefix="0" xfId="0">
      <alignment horizontal="center" vertical="center"/>
    </xf>
    <xf numFmtId="164" fontId="5" fillId="4" borderId="1" applyAlignment="1" pivotButton="0" quotePrefix="0" xfId="0">
      <alignment horizontal="center" vertical="center"/>
    </xf>
    <xf numFmtId="0" fontId="6" fillId="6" borderId="0" pivotButton="0" quotePrefix="0" xfId="0"/>
    <xf numFmtId="0" fontId="3" fillId="2" borderId="1" pivotButton="0" quotePrefix="0" xfId="0"/>
    <xf numFmtId="0" fontId="4" fillId="4" borderId="1" applyAlignment="1" pivotButton="0" quotePrefix="0" xfId="0">
      <alignment vertical="top"/>
    </xf>
    <xf numFmtId="0" fontId="5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vertical="top"/>
    </xf>
    <xf numFmtId="0" fontId="5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name val="Calibri"/>
        <b val="1"/>
        <color rgb="0022C55E"/>
        <sz val="10"/>
      </font>
      <fill>
        <patternFill patternType="solid">
          <fgColor rgb="00DCFCE7"/>
        </patternFill>
      </fill>
    </dxf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Kosten je Kostenart (€)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'Kostenarten'!C3</f>
            </strRef>
          </tx>
          <spPr>
            <a:solidFill xmlns:a="http://schemas.openxmlformats.org/drawingml/2006/main">
              <a:srgbClr val="2E3A47"/>
            </a:solidFill>
            <a:ln xmlns:a="http://schemas.openxmlformats.org/drawingml/2006/main">
              <a:prstDash val="solid"/>
            </a:ln>
          </spPr>
          <cat>
            <numRef>
              <f>'Kostenarten'!$A$4:$A$13</f>
            </numRef>
          </cat>
          <val>
            <numRef>
              <f>'Kostenarten'!$C$4:$C$13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Kostenart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Anteil der Kostenarten</a:t>
            </a:r>
          </a:p>
        </rich>
      </tx>
    </title>
    <plotArea>
      <pieChart>
        <varyColors val="1"/>
        <ser>
          <idx val="0"/>
          <order val="0"/>
          <tx>
            <strRef>
              <f>'Kostenarten'!C3</f>
            </strRef>
          </tx>
          <spPr>
            <a:ln xmlns:a="http://schemas.openxmlformats.org/drawingml/2006/main">
              <a:prstDash val="solid"/>
            </a:ln>
          </spPr>
          <cat>
            <numRef>
              <f>'Kostenarten'!$A$4:$A$13</f>
            </numRef>
          </cat>
          <val>
            <numRef>
              <f>'Kostenarten'!$C$4:$C$13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style val="1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Differenz je Mieter (Nachzahlung/Guthaben)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'Mieterabrechnung'!K3</f>
            </strRef>
          </tx>
          <spPr>
            <a:solidFill xmlns:a="http://schemas.openxmlformats.org/drawingml/2006/main">
              <a:srgbClr val="D4A017"/>
            </a:solidFill>
            <a:ln xmlns:a="http://schemas.openxmlformats.org/drawingml/2006/main">
              <a:prstDash val="solid"/>
            </a:ln>
          </spPr>
          <cat>
            <numRef>
              <f>'Mieterabrechnung'!$A$4:$A$13</f>
            </numRef>
          </cat>
          <val>
            <numRef>
              <f>'Mieterabrechnung'!$K$4:$K$13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Mieter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13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13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31</row>
      <rowOff>0</rowOff>
    </from>
    <ext cx="720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4" customWidth="1" min="4" max="4"/>
    <col width="12" customWidth="1" min="5" max="5"/>
    <col width="18" customWidth="1" min="6" max="6"/>
    <col width="10" customWidth="1" min="7" max="7"/>
  </cols>
  <sheetData>
    <row r="1" ht="26" customHeight="1">
      <c r="A1" s="1" t="inlineStr">
        <is>
          <t>Nebenkostenabrechnung 2026 – Kostenarten und Umlageschlüssel</t>
        </is>
      </c>
    </row>
    <row r="2">
      <c r="A2" s="2" t="inlineStr">
        <is>
          <t>Abrechnungszeitraum: 01.01.2026 – 31.12.2026 | Objekt: Rosenweg 12, 80331 München</t>
        </is>
      </c>
    </row>
    <row r="3">
      <c r="A3" s="3" t="inlineStr">
        <is>
          <t>Kostenart</t>
        </is>
      </c>
      <c r="B3" s="3" t="inlineStr">
        <is>
          <t>Umlageschlüssel</t>
        </is>
      </c>
      <c r="C3" s="3" t="inlineStr">
        <is>
          <t>Gesamtkosten €</t>
        </is>
      </c>
      <c r="D3" s="3" t="inlineStr">
        <is>
          <t>Gesamtmenge</t>
        </is>
      </c>
      <c r="E3" s="3" t="inlineStr">
        <is>
          <t>Einheit</t>
        </is>
      </c>
      <c r="F3" s="3" t="inlineStr">
        <is>
          <t>Kosten je Einheit €</t>
        </is>
      </c>
      <c r="G3" s="3" t="inlineStr">
        <is>
          <t>Anteil %</t>
        </is>
      </c>
    </row>
    <row r="4">
      <c r="A4" s="4" t="inlineStr">
        <is>
          <t>Heizung</t>
        </is>
      </c>
      <c r="B4" s="5" t="inlineStr">
        <is>
          <t>Wohnfläche</t>
        </is>
      </c>
      <c r="C4" s="6" t="n">
        <v>4200</v>
      </c>
      <c r="D4" s="7">
        <f>IF(B4="Wohnfläche",Dashboard!$B$3,Dashboard!$B$4)</f>
        <v/>
      </c>
      <c r="E4" s="8">
        <f>IF(B4="Wohnfläche","m²","Personen")</f>
        <v/>
      </c>
      <c r="F4" s="9">
        <f>IFERROR(C4/D4,0)</f>
        <v/>
      </c>
      <c r="G4" s="10">
        <f>IFERROR(C4/SUM($C$4:$C$13),0)</f>
        <v/>
      </c>
    </row>
    <row r="5">
      <c r="A5" s="11" t="inlineStr">
        <is>
          <t>Warmwasser</t>
        </is>
      </c>
      <c r="B5" s="5" t="inlineStr">
        <is>
          <t>Wohnfläche</t>
        </is>
      </c>
      <c r="C5" s="6" t="n">
        <v>1350</v>
      </c>
      <c r="D5" s="12">
        <f>IF(B5="Wohnfläche",Dashboard!$B$3,Dashboard!$B$4)</f>
        <v/>
      </c>
      <c r="E5" s="13">
        <f>IF(B5="Wohnfläche","m²","Personen")</f>
        <v/>
      </c>
      <c r="F5" s="14">
        <f>IFERROR(C5/D5,0)</f>
        <v/>
      </c>
      <c r="G5" s="15">
        <f>IFERROR(C5/SUM($C$4:$C$13),0)</f>
        <v/>
      </c>
    </row>
    <row r="6">
      <c r="A6" s="4" t="inlineStr">
        <is>
          <t>Wasser/Abwasser</t>
        </is>
      </c>
      <c r="B6" s="5" t="inlineStr">
        <is>
          <t>Personen</t>
        </is>
      </c>
      <c r="C6" s="6" t="n">
        <v>980</v>
      </c>
      <c r="D6" s="7">
        <f>IF(B6="Wohnfläche",Dashboard!$B$3,Dashboard!$B$4)</f>
        <v/>
      </c>
      <c r="E6" s="8">
        <f>IF(B6="Wohnfläche","m²","Personen")</f>
        <v/>
      </c>
      <c r="F6" s="9">
        <f>IFERROR(C6/D6,0)</f>
        <v/>
      </c>
      <c r="G6" s="10">
        <f>IFERROR(C6/SUM($C$4:$C$13),0)</f>
        <v/>
      </c>
    </row>
    <row r="7">
      <c r="A7" s="11" t="inlineStr">
        <is>
          <t>Müllabfuhr</t>
        </is>
      </c>
      <c r="B7" s="5" t="inlineStr">
        <is>
          <t>Personen</t>
        </is>
      </c>
      <c r="C7" s="6" t="n">
        <v>620</v>
      </c>
      <c r="D7" s="12">
        <f>IF(B7="Wohnfläche",Dashboard!$B$3,Dashboard!$B$4)</f>
        <v/>
      </c>
      <c r="E7" s="13">
        <f>IF(B7="Wohnfläche","m²","Personen")</f>
        <v/>
      </c>
      <c r="F7" s="14">
        <f>IFERROR(C7/D7,0)</f>
        <v/>
      </c>
      <c r="G7" s="15">
        <f>IFERROR(C7/SUM($C$4:$C$13),0)</f>
        <v/>
      </c>
    </row>
    <row r="8">
      <c r="A8" s="4" t="inlineStr">
        <is>
          <t>Hausreinigung</t>
        </is>
      </c>
      <c r="B8" s="5" t="inlineStr">
        <is>
          <t>Wohnfläche</t>
        </is>
      </c>
      <c r="C8" s="6" t="n">
        <v>850</v>
      </c>
      <c r="D8" s="7">
        <f>IF(B8="Wohnfläche",Dashboard!$B$3,Dashboard!$B$4)</f>
        <v/>
      </c>
      <c r="E8" s="8">
        <f>IF(B8="Wohnfläche","m²","Personen")</f>
        <v/>
      </c>
      <c r="F8" s="9">
        <f>IFERROR(C8/D8,0)</f>
        <v/>
      </c>
      <c r="G8" s="10">
        <f>IFERROR(C8/SUM($C$4:$C$13),0)</f>
        <v/>
      </c>
    </row>
    <row r="9">
      <c r="A9" s="11" t="inlineStr">
        <is>
          <t>Gartenpflege</t>
        </is>
      </c>
      <c r="B9" s="5" t="inlineStr">
        <is>
          <t>Wohnfläche</t>
        </is>
      </c>
      <c r="C9" s="6" t="n">
        <v>450</v>
      </c>
      <c r="D9" s="12">
        <f>IF(B9="Wohnfläche",Dashboard!$B$3,Dashboard!$B$4)</f>
        <v/>
      </c>
      <c r="E9" s="13">
        <f>IF(B9="Wohnfläche","m²","Personen")</f>
        <v/>
      </c>
      <c r="F9" s="14">
        <f>IFERROR(C9/D9,0)</f>
        <v/>
      </c>
      <c r="G9" s="15">
        <f>IFERROR(C9/SUM($C$4:$C$13),0)</f>
        <v/>
      </c>
    </row>
    <row r="10">
      <c r="A10" s="4" t="inlineStr">
        <is>
          <t>Gebäudeversicherung</t>
        </is>
      </c>
      <c r="B10" s="5" t="inlineStr">
        <is>
          <t>Wohnfläche</t>
        </is>
      </c>
      <c r="C10" s="6" t="n">
        <v>720</v>
      </c>
      <c r="D10" s="7">
        <f>IF(B10="Wohnfläche",Dashboard!$B$3,Dashboard!$B$4)</f>
        <v/>
      </c>
      <c r="E10" s="8">
        <f>IF(B10="Wohnfläche","m²","Personen")</f>
        <v/>
      </c>
      <c r="F10" s="9">
        <f>IFERROR(C10/D10,0)</f>
        <v/>
      </c>
      <c r="G10" s="10">
        <f>IFERROR(C10/SUM($C$4:$C$13),0)</f>
        <v/>
      </c>
    </row>
    <row r="11">
      <c r="A11" s="11" t="inlineStr">
        <is>
          <t>Hausmeisterservice</t>
        </is>
      </c>
      <c r="B11" s="5" t="inlineStr">
        <is>
          <t>Wohnfläche</t>
        </is>
      </c>
      <c r="C11" s="6" t="n">
        <v>1100</v>
      </c>
      <c r="D11" s="12">
        <f>IF(B11="Wohnfläche",Dashboard!$B$3,Dashboard!$B$4)</f>
        <v/>
      </c>
      <c r="E11" s="13">
        <f>IF(B11="Wohnfläche","m²","Personen")</f>
        <v/>
      </c>
      <c r="F11" s="14">
        <f>IFERROR(C11/D11,0)</f>
        <v/>
      </c>
      <c r="G11" s="15">
        <f>IFERROR(C11/SUM($C$4:$C$13),0)</f>
        <v/>
      </c>
    </row>
    <row r="12">
      <c r="A12" s="4" t="inlineStr">
        <is>
          <t>Allgemeinstrom</t>
        </is>
      </c>
      <c r="B12" s="5" t="inlineStr">
        <is>
          <t>Wohnfläche</t>
        </is>
      </c>
      <c r="C12" s="6" t="n">
        <v>380</v>
      </c>
      <c r="D12" s="7">
        <f>IF(B12="Wohnfläche",Dashboard!$B$3,Dashboard!$B$4)</f>
        <v/>
      </c>
      <c r="E12" s="8">
        <f>IF(B12="Wohnfläche","m²","Personen")</f>
        <v/>
      </c>
      <c r="F12" s="9">
        <f>IFERROR(C12/D12,0)</f>
        <v/>
      </c>
      <c r="G12" s="10">
        <f>IFERROR(C12/SUM($C$4:$C$13),0)</f>
        <v/>
      </c>
    </row>
    <row r="13">
      <c r="A13" s="11" t="inlineStr">
        <is>
          <t>Schornsteinfegergebühr</t>
        </is>
      </c>
      <c r="B13" s="5" t="inlineStr">
        <is>
          <t>Wohnfläche</t>
        </is>
      </c>
      <c r="C13" s="6" t="n">
        <v>210</v>
      </c>
      <c r="D13" s="12">
        <f>IF(B13="Wohnfläche",Dashboard!$B$3,Dashboard!$B$4)</f>
        <v/>
      </c>
      <c r="E13" s="13">
        <f>IF(B13="Wohnfläche","m²","Personen")</f>
        <v/>
      </c>
      <c r="F13" s="14">
        <f>IFERROR(C13/D13,0)</f>
        <v/>
      </c>
      <c r="G13" s="15">
        <f>IFERROR(C13/SUM($C$4:$C$13),0)</f>
        <v/>
      </c>
    </row>
    <row r="14">
      <c r="A14" s="16" t="inlineStr">
        <is>
          <t>Gesamt</t>
        </is>
      </c>
      <c r="B14" s="16" t="n"/>
      <c r="C14" s="17">
        <f>SUM(C4:C13)</f>
        <v/>
      </c>
      <c r="D14" s="16" t="n"/>
      <c r="E14" s="16" t="n"/>
      <c r="F14" s="16" t="n"/>
      <c r="G14" s="18">
        <f>SUM(G4:G13)</f>
        <v/>
      </c>
    </row>
  </sheetData>
  <mergeCells count="2">
    <mergeCell ref="A1:G1"/>
    <mergeCell ref="A2:G2"/>
  </mergeCells>
  <dataValidations count="1">
    <dataValidation sqref="B4:B13" showErrorMessage="1" showInputMessage="1" allowBlank="0" type="list">
      <formula1>"Wohnfläche,Personen"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4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11" customWidth="1" min="4" max="4"/>
    <col width="14" customWidth="1" min="5" max="5"/>
    <col width="16" customWidth="1" min="6" max="6"/>
    <col width="16" customWidth="1" min="7" max="7"/>
    <col width="16" customWidth="1" min="8" max="8"/>
    <col width="18" customWidth="1" min="9" max="9"/>
    <col width="14" customWidth="1" min="10" max="10"/>
    <col width="14" customWidth="1" min="11" max="11"/>
    <col width="14" customWidth="1" min="12" max="12"/>
  </cols>
  <sheetData>
    <row r="1" ht="26" customHeight="1">
      <c r="A1" s="19" t="inlineStr">
        <is>
          <t>Nebenkostenabrechnung 2026 – Einzelabrechnung je Mieter</t>
        </is>
      </c>
    </row>
    <row r="3">
      <c r="A3" s="3" t="inlineStr">
        <is>
          <t>Mieter</t>
        </is>
      </c>
      <c r="B3" s="3" t="inlineStr">
        <is>
          <t>Wohnung Nr.</t>
        </is>
      </c>
      <c r="C3" s="3" t="inlineStr">
        <is>
          <t>Wohnfläche m²</t>
        </is>
      </c>
      <c r="D3" s="3" t="inlineStr">
        <is>
          <t>Personen</t>
        </is>
      </c>
      <c r="E3" s="3" t="inlineStr">
        <is>
          <t>Einzugsdatum</t>
        </is>
      </c>
      <c r="F3" s="3" t="inlineStr">
        <is>
          <t>Vorauszahlung mtl. €</t>
        </is>
      </c>
      <c r="G3" s="3" t="inlineStr">
        <is>
          <t>Vorauszahlung Jahr €</t>
        </is>
      </c>
      <c r="H3" s="3" t="inlineStr">
        <is>
          <t>Kostenanteil Fläche €</t>
        </is>
      </c>
      <c r="I3" s="3" t="inlineStr">
        <is>
          <t>Kostenanteil Personen €</t>
        </is>
      </c>
      <c r="J3" s="3" t="inlineStr">
        <is>
          <t>Gesamtkosten €</t>
        </is>
      </c>
      <c r="K3" s="3" t="inlineStr">
        <is>
          <t>Differenz €</t>
        </is>
      </c>
      <c r="L3" s="3" t="inlineStr">
        <is>
          <t>Status</t>
        </is>
      </c>
    </row>
    <row r="4">
      <c r="A4" s="4" t="inlineStr">
        <is>
          <t>Thomas Müller</t>
        </is>
      </c>
      <c r="B4" s="8" t="inlineStr">
        <is>
          <t>WE 1</t>
        </is>
      </c>
      <c r="C4" s="20" t="n">
        <v>62</v>
      </c>
      <c r="D4" s="20" t="n">
        <v>2</v>
      </c>
      <c r="E4" s="8" t="inlineStr">
        <is>
          <t>01.06.2019</t>
        </is>
      </c>
      <c r="F4" s="6" t="n">
        <v>180</v>
      </c>
      <c r="G4" s="9">
        <f>F4*12</f>
        <v/>
      </c>
      <c r="H4" s="9">
        <f>IFERROR(C4/Dashboard!$B$3*SUMIF(Kostenarten!$B$4:$B$13,"Wohnfläche",Kostenarten!$C$4:$C$13),0)</f>
        <v/>
      </c>
      <c r="I4" s="9">
        <f>IFERROR(D4/Dashboard!$B$4*SUMIF(Kostenarten!$B$4:$B$13,"Personen",Kostenarten!$C$4:$C$13),0)</f>
        <v/>
      </c>
      <c r="J4" s="9">
        <f>H4+I4</f>
        <v/>
      </c>
      <c r="K4" s="9">
        <f>G4-J4</f>
        <v/>
      </c>
      <c r="L4" s="8">
        <f>IF(K4&gt;=0,"Guthaben","Nachzahlung")</f>
        <v/>
      </c>
    </row>
    <row r="5">
      <c r="A5" s="11" t="inlineStr">
        <is>
          <t>Anna Schmidt</t>
        </is>
      </c>
      <c r="B5" s="13" t="inlineStr">
        <is>
          <t>WE 2</t>
        </is>
      </c>
      <c r="C5" s="20" t="n">
        <v>58</v>
      </c>
      <c r="D5" s="20" t="n">
        <v>1</v>
      </c>
      <c r="E5" s="13" t="inlineStr">
        <is>
          <t>15.03.2021</t>
        </is>
      </c>
      <c r="F5" s="6" t="n">
        <v>165</v>
      </c>
      <c r="G5" s="14">
        <f>F5*12</f>
        <v/>
      </c>
      <c r="H5" s="14">
        <f>IFERROR(C5/Dashboard!$B$3*SUMIF(Kostenarten!$B$4:$B$13,"Wohnfläche",Kostenarten!$C$4:$C$13),0)</f>
        <v/>
      </c>
      <c r="I5" s="14">
        <f>IFERROR(D5/Dashboard!$B$4*SUMIF(Kostenarten!$B$4:$B$13,"Personen",Kostenarten!$C$4:$C$13),0)</f>
        <v/>
      </c>
      <c r="J5" s="14">
        <f>H5+I5</f>
        <v/>
      </c>
      <c r="K5" s="14">
        <f>G5-J5</f>
        <v/>
      </c>
      <c r="L5" s="13">
        <f>IF(K5&gt;=0,"Guthaben","Nachzahlung")</f>
        <v/>
      </c>
    </row>
    <row r="6">
      <c r="A6" s="4" t="inlineStr">
        <is>
          <t>Michael Weber</t>
        </is>
      </c>
      <c r="B6" s="8" t="inlineStr">
        <is>
          <t>WE 3</t>
        </is>
      </c>
      <c r="C6" s="20" t="n">
        <v>45</v>
      </c>
      <c r="D6" s="20" t="n">
        <v>3</v>
      </c>
      <c r="E6" s="8" t="inlineStr">
        <is>
          <t>01.09.2020</t>
        </is>
      </c>
      <c r="F6" s="6" t="n">
        <v>130</v>
      </c>
      <c r="G6" s="9">
        <f>F6*12</f>
        <v/>
      </c>
      <c r="H6" s="9">
        <f>IFERROR(C6/Dashboard!$B$3*SUMIF(Kostenarten!$B$4:$B$13,"Wohnfläche",Kostenarten!$C$4:$C$13),0)</f>
        <v/>
      </c>
      <c r="I6" s="9">
        <f>IFERROR(D6/Dashboard!$B$4*SUMIF(Kostenarten!$B$4:$B$13,"Personen",Kostenarten!$C$4:$C$13),0)</f>
        <v/>
      </c>
      <c r="J6" s="9">
        <f>H6+I6</f>
        <v/>
      </c>
      <c r="K6" s="9">
        <f>G6-J6</f>
        <v/>
      </c>
      <c r="L6" s="8">
        <f>IF(K6&gt;=0,"Guthaben","Nachzahlung")</f>
        <v/>
      </c>
    </row>
    <row r="7">
      <c r="A7" s="11" t="inlineStr">
        <is>
          <t>Julia Wagner</t>
        </is>
      </c>
      <c r="B7" s="13" t="inlineStr">
        <is>
          <t>WE 4</t>
        </is>
      </c>
      <c r="C7" s="20" t="n">
        <v>72</v>
      </c>
      <c r="D7" s="20" t="n">
        <v>2</v>
      </c>
      <c r="E7" s="13" t="inlineStr">
        <is>
          <t>01.01.2018</t>
        </is>
      </c>
      <c r="F7" s="6" t="n">
        <v>210</v>
      </c>
      <c r="G7" s="14">
        <f>F7*12</f>
        <v/>
      </c>
      <c r="H7" s="14">
        <f>IFERROR(C7/Dashboard!$B$3*SUMIF(Kostenarten!$B$4:$B$13,"Wohnfläche",Kostenarten!$C$4:$C$13),0)</f>
        <v/>
      </c>
      <c r="I7" s="14">
        <f>IFERROR(D7/Dashboard!$B$4*SUMIF(Kostenarten!$B$4:$B$13,"Personen",Kostenarten!$C$4:$C$13),0)</f>
        <v/>
      </c>
      <c r="J7" s="14">
        <f>H7+I7</f>
        <v/>
      </c>
      <c r="K7" s="14">
        <f>G7-J7</f>
        <v/>
      </c>
      <c r="L7" s="13">
        <f>IF(K7&gt;=0,"Guthaben","Nachzahlung")</f>
        <v/>
      </c>
    </row>
    <row r="8">
      <c r="A8" s="4" t="inlineStr">
        <is>
          <t>Lukas Becker</t>
        </is>
      </c>
      <c r="B8" s="8" t="inlineStr">
        <is>
          <t>WE 5</t>
        </is>
      </c>
      <c r="C8" s="20" t="n">
        <v>50</v>
      </c>
      <c r="D8" s="20" t="n">
        <v>4</v>
      </c>
      <c r="E8" s="8" t="inlineStr">
        <is>
          <t>01.07.2022</t>
        </is>
      </c>
      <c r="F8" s="6" t="n">
        <v>150</v>
      </c>
      <c r="G8" s="9">
        <f>F8*12</f>
        <v/>
      </c>
      <c r="H8" s="9">
        <f>IFERROR(C8/Dashboard!$B$3*SUMIF(Kostenarten!$B$4:$B$13,"Wohnfläche",Kostenarten!$C$4:$C$13),0)</f>
        <v/>
      </c>
      <c r="I8" s="9">
        <f>IFERROR(D8/Dashboard!$B$4*SUMIF(Kostenarten!$B$4:$B$13,"Personen",Kostenarten!$C$4:$C$13),0)</f>
        <v/>
      </c>
      <c r="J8" s="9">
        <f>H8+I8</f>
        <v/>
      </c>
      <c r="K8" s="9">
        <f>G8-J8</f>
        <v/>
      </c>
      <c r="L8" s="8">
        <f>IF(K8&gt;=0,"Guthaben","Nachzahlung")</f>
        <v/>
      </c>
    </row>
    <row r="9">
      <c r="A9" s="11" t="inlineStr">
        <is>
          <t>Sabine Hoffmann</t>
        </is>
      </c>
      <c r="B9" s="13" t="inlineStr">
        <is>
          <t>WE 6</t>
        </is>
      </c>
      <c r="C9" s="20" t="n">
        <v>65</v>
      </c>
      <c r="D9" s="20" t="n">
        <v>1</v>
      </c>
      <c r="E9" s="13" t="inlineStr">
        <is>
          <t>01.04.2019</t>
        </is>
      </c>
      <c r="F9" s="6" t="n">
        <v>190</v>
      </c>
      <c r="G9" s="14">
        <f>F9*12</f>
        <v/>
      </c>
      <c r="H9" s="14">
        <f>IFERROR(C9/Dashboard!$B$3*SUMIF(Kostenarten!$B$4:$B$13,"Wohnfläche",Kostenarten!$C$4:$C$13),0)</f>
        <v/>
      </c>
      <c r="I9" s="14">
        <f>IFERROR(D9/Dashboard!$B$4*SUMIF(Kostenarten!$B$4:$B$13,"Personen",Kostenarten!$C$4:$C$13),0)</f>
        <v/>
      </c>
      <c r="J9" s="14">
        <f>H9+I9</f>
        <v/>
      </c>
      <c r="K9" s="14">
        <f>G9-J9</f>
        <v/>
      </c>
      <c r="L9" s="13">
        <f>IF(K9&gt;=0,"Guthaben","Nachzahlung")</f>
        <v/>
      </c>
    </row>
    <row r="10">
      <c r="A10" s="4" t="inlineStr">
        <is>
          <t>Stefan Koch</t>
        </is>
      </c>
      <c r="B10" s="8" t="inlineStr">
        <is>
          <t>WE 7</t>
        </is>
      </c>
      <c r="C10" s="20" t="n">
        <v>55</v>
      </c>
      <c r="D10" s="20" t="n">
        <v>2</v>
      </c>
      <c r="E10" s="8" t="inlineStr">
        <is>
          <t>01.10.2021</t>
        </is>
      </c>
      <c r="F10" s="6" t="n">
        <v>160</v>
      </c>
      <c r="G10" s="9">
        <f>F10*12</f>
        <v/>
      </c>
      <c r="H10" s="9">
        <f>IFERROR(C10/Dashboard!$B$3*SUMIF(Kostenarten!$B$4:$B$13,"Wohnfläche",Kostenarten!$C$4:$C$13),0)</f>
        <v/>
      </c>
      <c r="I10" s="9">
        <f>IFERROR(D10/Dashboard!$B$4*SUMIF(Kostenarten!$B$4:$B$13,"Personen",Kostenarten!$C$4:$C$13),0)</f>
        <v/>
      </c>
      <c r="J10" s="9">
        <f>H10+I10</f>
        <v/>
      </c>
      <c r="K10" s="9">
        <f>G10-J10</f>
        <v/>
      </c>
      <c r="L10" s="8">
        <f>IF(K10&gt;=0,"Guthaben","Nachzahlung")</f>
        <v/>
      </c>
    </row>
    <row r="11">
      <c r="A11" s="11" t="inlineStr">
        <is>
          <t>Laura Schulz</t>
        </is>
      </c>
      <c r="B11" s="13" t="inlineStr">
        <is>
          <t>WE 8</t>
        </is>
      </c>
      <c r="C11" s="20" t="n">
        <v>68</v>
      </c>
      <c r="D11" s="20" t="n">
        <v>3</v>
      </c>
      <c r="E11" s="13" t="inlineStr">
        <is>
          <t>01.02.2020</t>
        </is>
      </c>
      <c r="F11" s="6" t="n">
        <v>195</v>
      </c>
      <c r="G11" s="14">
        <f>F11*12</f>
        <v/>
      </c>
      <c r="H11" s="14">
        <f>IFERROR(C11/Dashboard!$B$3*SUMIF(Kostenarten!$B$4:$B$13,"Wohnfläche",Kostenarten!$C$4:$C$13),0)</f>
        <v/>
      </c>
      <c r="I11" s="14">
        <f>IFERROR(D11/Dashboard!$B$4*SUMIF(Kostenarten!$B$4:$B$13,"Personen",Kostenarten!$C$4:$C$13),0)</f>
        <v/>
      </c>
      <c r="J11" s="14">
        <f>H11+I11</f>
        <v/>
      </c>
      <c r="K11" s="14">
        <f>G11-J11</f>
        <v/>
      </c>
      <c r="L11" s="13">
        <f>IF(K11&gt;=0,"Guthaben","Nachzahlung")</f>
        <v/>
      </c>
    </row>
    <row r="12">
      <c r="A12" s="4" t="inlineStr">
        <is>
          <t>Markus Wolf</t>
        </is>
      </c>
      <c r="B12" s="8" t="inlineStr">
        <is>
          <t>WE 9</t>
        </is>
      </c>
      <c r="C12" s="20" t="n">
        <v>48</v>
      </c>
      <c r="D12" s="20" t="n">
        <v>1</v>
      </c>
      <c r="E12" s="8" t="inlineStr">
        <is>
          <t>01.11.2022</t>
        </is>
      </c>
      <c r="F12" s="6" t="n">
        <v>140</v>
      </c>
      <c r="G12" s="9">
        <f>F12*12</f>
        <v/>
      </c>
      <c r="H12" s="9">
        <f>IFERROR(C12/Dashboard!$B$3*SUMIF(Kostenarten!$B$4:$B$13,"Wohnfläche",Kostenarten!$C$4:$C$13),0)</f>
        <v/>
      </c>
      <c r="I12" s="9">
        <f>IFERROR(D12/Dashboard!$B$4*SUMIF(Kostenarten!$B$4:$B$13,"Personen",Kostenarten!$C$4:$C$13),0)</f>
        <v/>
      </c>
      <c r="J12" s="9">
        <f>H12+I12</f>
        <v/>
      </c>
      <c r="K12" s="9">
        <f>G12-J12</f>
        <v/>
      </c>
      <c r="L12" s="8">
        <f>IF(K12&gt;=0,"Guthaben","Nachzahlung")</f>
        <v/>
      </c>
    </row>
    <row r="13">
      <c r="A13" s="11" t="inlineStr">
        <is>
          <t>Nina Richter</t>
        </is>
      </c>
      <c r="B13" s="13" t="inlineStr">
        <is>
          <t>WE 10</t>
        </is>
      </c>
      <c r="C13" s="20" t="n">
        <v>97</v>
      </c>
      <c r="D13" s="20" t="n">
        <v>3</v>
      </c>
      <c r="E13" s="13" t="inlineStr">
        <is>
          <t>01.05.2018</t>
        </is>
      </c>
      <c r="F13" s="6" t="n">
        <v>260</v>
      </c>
      <c r="G13" s="14">
        <f>F13*12</f>
        <v/>
      </c>
      <c r="H13" s="14">
        <f>IFERROR(C13/Dashboard!$B$3*SUMIF(Kostenarten!$B$4:$B$13,"Wohnfläche",Kostenarten!$C$4:$C$13),0)</f>
        <v/>
      </c>
      <c r="I13" s="14">
        <f>IFERROR(D13/Dashboard!$B$4*SUMIF(Kostenarten!$B$4:$B$13,"Personen",Kostenarten!$C$4:$C$13),0)</f>
        <v/>
      </c>
      <c r="J13" s="14">
        <f>H13+I13</f>
        <v/>
      </c>
      <c r="K13" s="14">
        <f>G13-J13</f>
        <v/>
      </c>
      <c r="L13" s="13">
        <f>IF(K13&gt;=0,"Guthaben","Nachzahlung")</f>
        <v/>
      </c>
    </row>
    <row r="14">
      <c r="A14" s="16" t="inlineStr">
        <is>
          <t>Gesamt</t>
        </is>
      </c>
      <c r="B14" s="16" t="n"/>
      <c r="C14" s="21">
        <f>SUM(C4:C13)</f>
        <v/>
      </c>
      <c r="D14" s="21">
        <f>SUM(D4:D13)</f>
        <v/>
      </c>
      <c r="E14" s="16" t="n"/>
      <c r="F14" s="17">
        <f>SUM(F4:F13)</f>
        <v/>
      </c>
      <c r="G14" s="17">
        <f>SUM(G4:G13)</f>
        <v/>
      </c>
      <c r="H14" s="17">
        <f>SUM(H4:H13)</f>
        <v/>
      </c>
      <c r="I14" s="17">
        <f>SUM(I4:I13)</f>
        <v/>
      </c>
      <c r="J14" s="17">
        <f>SUM(J4:J13)</f>
        <v/>
      </c>
      <c r="K14" s="17">
        <f>SUM(K4:K13)</f>
        <v/>
      </c>
      <c r="L14" s="16" t="n"/>
    </row>
  </sheetData>
  <mergeCells count="1">
    <mergeCell ref="A1:L1"/>
  </mergeCells>
  <conditionalFormatting sqref="K4:K13">
    <cfRule type="expression" priority="1" dxfId="0" stopIfTrue="1">
      <formula>K4&gt;=0</formula>
    </cfRule>
    <cfRule type="expression" priority="2" dxfId="1" stopIfTrue="1">
      <formula>K4&lt;0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 ht="26" customHeight="1">
      <c r="A1" s="19" t="inlineStr">
        <is>
          <t>Nebenkostenabrechnung 2026 – Dashboard</t>
        </is>
      </c>
    </row>
    <row r="3">
      <c r="A3" s="3" t="inlineStr">
        <is>
          <t>Kennzahl</t>
        </is>
      </c>
      <c r="B3" s="3" t="inlineStr">
        <is>
          <t>Wert</t>
        </is>
      </c>
    </row>
    <row r="4">
      <c r="A4" s="22" t="inlineStr">
        <is>
          <t>Gesamtwohnfläche (m²)</t>
        </is>
      </c>
      <c r="B4" s="23">
        <f>SUM(Mieterabrechnung!C4:C13)</f>
        <v/>
      </c>
    </row>
    <row r="5">
      <c r="A5" s="24" t="inlineStr">
        <is>
          <t>Gesamtpersonen</t>
        </is>
      </c>
      <c r="B5" s="25">
        <f>SUM(Mieterabrechnung!D4:D13)</f>
        <v/>
      </c>
    </row>
    <row r="6">
      <c r="A6" s="22" t="inlineStr">
        <is>
          <t>Anzahl Einheiten</t>
        </is>
      </c>
      <c r="B6" s="23">
        <f>COUNTA(Mieterabrechnung!A4:A13)</f>
        <v/>
      </c>
    </row>
    <row r="7">
      <c r="A7" s="24" t="inlineStr">
        <is>
          <t>Gesamtkosten Jahr (€)</t>
        </is>
      </c>
      <c r="B7" s="26">
        <f>SUM(Kostenarten!C4:C13)</f>
        <v/>
      </c>
    </row>
    <row r="8">
      <c r="A8" s="22" t="inlineStr">
        <is>
          <t>Gesamt Vorauszahlungen (€)</t>
        </is>
      </c>
      <c r="B8" s="27">
        <f>SUM(Mieterabrechnung!G4:G13)</f>
        <v/>
      </c>
    </row>
    <row r="9">
      <c r="A9" s="24" t="inlineStr">
        <is>
          <t>Gesamtdifferenz (€)</t>
        </is>
      </c>
      <c r="B9" s="26">
        <f>B8-B7</f>
        <v/>
      </c>
    </row>
    <row r="10">
      <c r="A10" s="22" t="inlineStr">
        <is>
          <t>Durchschnittskosten je m² (€)</t>
        </is>
      </c>
      <c r="B10" s="27">
        <f>IFERROR(B7/B4,0)</f>
        <v/>
      </c>
    </row>
    <row r="12">
      <c r="A12" s="28" t="inlineStr">
        <is>
          <t>Kostenverteilung nach Kostenart</t>
        </is>
      </c>
    </row>
  </sheetData>
  <mergeCells count="2">
    <mergeCell ref="A1:F1"/>
    <mergeCell ref="A12:F12"/>
  </mergeCells>
  <conditionalFormatting sqref="B9">
    <cfRule type="expression" priority="1" dxfId="0" stopIfTrue="1">
      <formula>B9&gt;=0</formula>
    </cfRule>
    <cfRule type="expression" priority="2" dxfId="1" stopIfTrue="1">
      <formula>B9&lt;0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90" customWidth="1" min="2" max="2"/>
  </cols>
  <sheetData>
    <row r="1" ht="26" customHeight="1">
      <c r="A1" s="19" t="inlineStr">
        <is>
          <t>Hinweise zur Nebenkostenabrechnung</t>
        </is>
      </c>
    </row>
    <row r="3">
      <c r="A3" s="29" t="inlineStr">
        <is>
          <t>Tabellenblatt</t>
        </is>
      </c>
      <c r="B3" s="29" t="inlineStr">
        <is>
          <t>Beschreibung</t>
        </is>
      </c>
    </row>
    <row r="4" ht="46" customHeight="1">
      <c r="A4" s="30" t="inlineStr">
        <is>
          <t>Kostenarten</t>
        </is>
      </c>
      <c r="B4" s="31" t="inlineStr">
        <is>
          <t>Enthält alle umlagefähigen Betriebskostenarten mit Gesamtkosten, Umlageschlüssel (Wohnfläche oder Personen), Gesamtmenge sowie automatisch berechneten Kosten je Einheit und prozentualem Anteil. Das Feld Umlageschlüssel ist per Dropdown auswählbar.</t>
        </is>
      </c>
    </row>
    <row r="5" ht="46" customHeight="1">
      <c r="A5" s="32" t="inlineStr">
        <is>
          <t>Mieterabrechnung</t>
        </is>
      </c>
      <c r="B5" s="33" t="inlineStr">
        <is>
          <t>Zeigt je Mieter die Wohnfläche, Personenzahl, geleistete Vorauszahlungen sowie die anteiligen Kosten nach Fläche und Personen. Die Differenz zwischen Vorauszahlung und Gesamtkosten ergibt Guthaben (grün) oder Nachzahlung (rot).</t>
        </is>
      </c>
    </row>
    <row r="6" ht="46" customHeight="1">
      <c r="A6" s="30" t="inlineStr">
        <is>
          <t>Dashboard</t>
        </is>
      </c>
      <c r="B6" s="31" t="inlineStr">
        <is>
          <t>Zusammenfassung der wichtigsten Kennzahlen (Gesamtfläche, Personen, Kosten, Vorauszahlungen) sowie Diagramme zur Kostenverteilung und zu den Differenzen je Mieter.</t>
        </is>
      </c>
    </row>
    <row r="7" ht="46" customHeight="1">
      <c r="A7" s="32" t="inlineStr">
        <is>
          <t>Eingabefelder</t>
        </is>
      </c>
      <c r="B7" s="33" t="inlineStr">
        <is>
          <t>Gelb hinterlegte Zellen (z. B. Gesamtkosten, Wohnfläche, Personen, Vorauszahlung) können angepasst werden. Alle Formeln aktualisieren sich automatisch.</t>
        </is>
      </c>
    </row>
    <row r="8" ht="46" customHeight="1">
      <c r="A8" s="30" t="inlineStr">
        <is>
          <t>Formeln</t>
        </is>
      </c>
      <c r="B8" s="31" t="inlineStr">
        <is>
          <t>Kosten je Einheit = Gesamtkosten / Gesamtmenge. Kostenanteil je Mieter = individueller Wert / Gesamtwert x Summe der jeweiligen Kostenart. Differenz = Vorauszahlung Jahr - Gesamtkosten.</t>
        </is>
      </c>
    </row>
    <row r="9" ht="46" customHeight="1">
      <c r="A9" s="32" t="inlineStr">
        <is>
          <t>Aktualisierung</t>
        </is>
      </c>
      <c r="B9" s="33" t="inlineStr">
        <is>
          <t>Bei Änderung der Gesamtkosten oder der Mieterdaten passen sich alle Summen, Prozentsätze und Diagramme automatisch an.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2026-07-15T05:50:40Z</dcterms:created>
  <dcterms:modified xmlns:dcterms="http://purl.org/dc/terms/" xmlns:xsi="http://www.w3.org/2001/XMLSchema-instance" xsi:type="dcterms:W3CDTF">2026-07-15T05:50:40Z</dcterms:modified>
</cp:coreProperties>
</file>