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date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TT.MM.JJJJ"/>
    <numFmt numFmtId="165" formatCode="#.##0,00 &quot;€&quot;"/>
    <numFmt numFmtId="166" formatCode="0,00%"/>
    <numFmt numFmtId="167" formatCode="0,00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pivotButton="0" quotePrefix="0" xfId="0"/>
    <xf numFmtId="165" fontId="3" fillId="3" borderId="1" pivotButton="0" quotePrefix="0" xfId="0"/>
    <xf numFmtId="0" fontId="3" fillId="3" borderId="1" pivotButton="0" quotePrefix="0" xfId="0"/>
    <xf numFmtId="165" fontId="3" fillId="4" borderId="1" pivotButton="0" quotePrefix="0" xfId="0"/>
    <xf numFmtId="166" fontId="3" fillId="4" borderId="1" pivotButton="0" quotePrefix="0" xfId="0"/>
    <xf numFmtId="167" fontId="3" fillId="4" borderId="1" pivotButton="0" quotePrefix="0" xfId="0"/>
    <xf numFmtId="0" fontId="3" fillId="5" borderId="1" pivotButton="0" quotePrefix="0" xfId="0"/>
    <xf numFmtId="164" fontId="3" fillId="5" borderId="1" pivotButton="0" quotePrefix="0" xfId="0"/>
    <xf numFmtId="165" fontId="3" fillId="5" borderId="1" pivotButton="0" quotePrefix="0" xfId="0"/>
    <xf numFmtId="166" fontId="3" fillId="5" borderId="1" pivotButton="0" quotePrefix="0" xfId="0"/>
    <xf numFmtId="167" fontId="3" fillId="5" borderId="1" pivotButton="0" quotePrefix="0" xfId="0"/>
    <xf numFmtId="0" fontId="4" fillId="6" borderId="1" pivotButton="0" quotePrefix="0" xfId="0"/>
    <xf numFmtId="0" fontId="5" fillId="6" borderId="1" pivotButton="0" quotePrefix="0" xfId="0"/>
    <xf numFmtId="165" fontId="5" fillId="6" borderId="1" pivotButton="0" quotePrefix="0" xfId="0"/>
    <xf numFmtId="166" fontId="5" fillId="6" borderId="1" pivotButton="0" quotePrefix="0" xfId="0"/>
    <xf numFmtId="0" fontId="1" fillId="0" borderId="0" pivotButton="0" quotePrefix="0" xfId="0"/>
    <xf numFmtId="165" fontId="4" fillId="0" borderId="1" pivotButton="0" quotePrefix="0" xfId="0"/>
    <xf numFmtId="0" fontId="0" fillId="0" borderId="4" pivotButton="0" quotePrefix="0" xfId="0"/>
    <xf numFmtId="166" fontId="4" fillId="0" borderId="1" pivotButton="0" quotePrefix="0" xfId="0"/>
    <xf numFmtId="0" fontId="4" fillId="0" borderId="1" pivotButton="0" quotePrefix="0" xfId="0"/>
    <xf numFmtId="165" fontId="0" fillId="4" borderId="1" pivotButton="0" quotePrefix="0" xfId="0"/>
    <xf numFmtId="165" fontId="0" fillId="5" borderId="1" pivotButton="0" quotePrefix="0" xfId="0"/>
    <xf numFmtId="166" fontId="0" fillId="4" borderId="1" pivotButton="0" quotePrefix="0" xfId="0"/>
    <xf numFmtId="166" fontId="0" fillId="5" borderId="1" pivotButton="0" quotePrefix="0" xfId="0"/>
    <xf numFmtId="0" fontId="4" fillId="4" borderId="1" pivotButton="0" quotePrefix="0" xfId="0"/>
    <xf numFmtId="0" fontId="3" fillId="4" borderId="1" applyAlignment="1" pivotButton="0" quotePrefix="0" xfId="0">
      <alignment vertical="center" wrapText="1"/>
    </xf>
    <xf numFmtId="0" fontId="4" fillId="5" borderId="1" pivotButton="0" quotePrefix="0" xfId="0"/>
    <xf numFmtId="0" fontId="3" fillId="5" borderId="1" applyAlignment="1" pivotButton="0" quotePrefix="0" xfId="0">
      <alignment vertical="center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1FAE5"/>
          <bgColor rgb="00D1FAE5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Rendite p.a. je Anlage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'Dashboard'!B17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'Dashboard'!$A$18:$A$26</f>
            </numRef>
          </cat>
          <val>
            <numRef>
              <f>'Dashboard'!$B$18:$B$26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Anlage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Rendite p.a.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Investition nach Kategorie</a:t>
            </a:r>
          </a:p>
        </rich>
      </tx>
    </title>
    <plotArea>
      <pieChart>
        <varyColors val="1"/>
        <ser>
          <idx val="0"/>
          <order val="0"/>
          <tx>
            <strRef>
              <f>'Dashboard'!B11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'Dashboard'!$A$12:$A$14</f>
            </numRef>
          </cat>
          <val>
            <numRef>
              <f>'Dashboard'!$B$12:$B$14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3" customWidth="1" min="4" max="4"/>
    <col width="10" customWidth="1" min="5" max="5"/>
    <col width="14" customWidth="1" min="6" max="6"/>
    <col width="15" customWidth="1" min="7" max="7"/>
    <col width="15" customWidth="1" min="8" max="8"/>
    <col width="16" customWidth="1" min="9" max="9"/>
    <col width="15" customWidth="1" min="10" max="10"/>
    <col width="16" customWidth="1" min="11" max="11"/>
    <col width="15" customWidth="1" min="12" max="12"/>
    <col width="15" customWidth="1" min="13" max="13"/>
  </cols>
  <sheetData>
    <row r="1" ht="26" customHeight="1">
      <c r="A1" s="1" t="inlineStr">
        <is>
          <t>Renditerechner – Wertpapierportfolio 2026</t>
        </is>
      </c>
    </row>
    <row r="3" ht="32" customHeight="1">
      <c r="A3" s="2" t="inlineStr">
        <is>
          <t>Anlagename</t>
        </is>
      </c>
      <c r="B3" s="2" t="inlineStr">
        <is>
          <t>Kategorie</t>
        </is>
      </c>
      <c r="C3" s="2" t="inlineStr">
        <is>
          <t>Kaufdatum</t>
        </is>
      </c>
      <c r="D3" s="2" t="inlineStr">
        <is>
          <t>Kaufkurs (€)</t>
        </is>
      </c>
      <c r="E3" s="2" t="inlineStr">
        <is>
          <t>Stückzahl</t>
        </is>
      </c>
      <c r="F3" s="2" t="inlineStr">
        <is>
          <t>Investition (€)</t>
        </is>
      </c>
      <c r="G3" s="2" t="inlineStr">
        <is>
          <t>Aktueller Kurs (€)</t>
        </is>
      </c>
      <c r="H3" s="2" t="inlineStr">
        <is>
          <t>Aktueller Wert (€)</t>
        </is>
      </c>
      <c r="I3" s="2" t="inlineStr">
        <is>
          <t>Erhaltene Erträge (€)</t>
        </is>
      </c>
      <c r="J3" s="2" t="inlineStr">
        <is>
          <t>Gesamtgewinn (€)</t>
        </is>
      </c>
      <c r="K3" s="2" t="inlineStr">
        <is>
          <t>Rendite gesamt (%)</t>
        </is>
      </c>
      <c r="L3" s="2" t="inlineStr">
        <is>
          <t>Haltedauer (Jahre)</t>
        </is>
      </c>
      <c r="M3" s="2" t="inlineStr">
        <is>
          <t>Rendite p.a. (%)</t>
        </is>
      </c>
    </row>
    <row r="4">
      <c r="A4" s="3" t="inlineStr">
        <is>
          <t>Siemens AG</t>
        </is>
      </c>
      <c r="B4" s="3" t="inlineStr">
        <is>
          <t>Aktie</t>
        </is>
      </c>
      <c r="C4" s="4" t="inlineStr">
        <is>
          <t>05.01.2026</t>
        </is>
      </c>
      <c r="D4" s="5" t="n">
        <v>120.5</v>
      </c>
      <c r="E4" s="6" t="n">
        <v>50</v>
      </c>
      <c r="F4" s="7">
        <f>D4*E4</f>
        <v/>
      </c>
      <c r="G4" s="5" t="n">
        <v>128.9</v>
      </c>
      <c r="H4" s="7">
        <f>G4*E4</f>
        <v/>
      </c>
      <c r="I4" s="5" t="n">
        <v>180</v>
      </c>
      <c r="J4" s="7">
        <f>H4-F4+I4</f>
        <v/>
      </c>
      <c r="K4" s="8">
        <f>IFERROR(J4/F4,0)</f>
        <v/>
      </c>
      <c r="L4" s="9">
        <f>IFERROR((TODAY()-C4)/365,0)</f>
        <v/>
      </c>
      <c r="M4" s="8">
        <f>IFERROR((1+K4)^(1/MAX(L4,0.01))-1,0)</f>
        <v/>
      </c>
    </row>
    <row r="5">
      <c r="A5" s="10" t="inlineStr">
        <is>
          <t>SAP SE</t>
        </is>
      </c>
      <c r="B5" s="10" t="inlineStr">
        <is>
          <t>Aktie</t>
        </is>
      </c>
      <c r="C5" s="11" t="inlineStr">
        <is>
          <t>12.01.2026</t>
        </is>
      </c>
      <c r="D5" s="5" t="n">
        <v>95.3</v>
      </c>
      <c r="E5" s="6" t="n">
        <v>80</v>
      </c>
      <c r="F5" s="12">
        <f>D5*E5</f>
        <v/>
      </c>
      <c r="G5" s="5" t="n">
        <v>104.6</v>
      </c>
      <c r="H5" s="12">
        <f>G5*E5</f>
        <v/>
      </c>
      <c r="I5" s="5" t="n">
        <v>0</v>
      </c>
      <c r="J5" s="12">
        <f>H5-F5+I5</f>
        <v/>
      </c>
      <c r="K5" s="13">
        <f>IFERROR(J5/F5,0)</f>
        <v/>
      </c>
      <c r="L5" s="14">
        <f>IFERROR((TODAY()-C5)/365,0)</f>
        <v/>
      </c>
      <c r="M5" s="13">
        <f>IFERROR((1+K5)^(1/MAX(L5,0.01))-1,0)</f>
        <v/>
      </c>
    </row>
    <row r="6">
      <c r="A6" s="3" t="inlineStr">
        <is>
          <t>iShares MSCI World ETF</t>
        </is>
      </c>
      <c r="B6" s="3" t="inlineStr">
        <is>
          <t>ETF</t>
        </is>
      </c>
      <c r="C6" s="4" t="inlineStr">
        <is>
          <t>20.02.2026</t>
        </is>
      </c>
      <c r="D6" s="5" t="n">
        <v>65.2</v>
      </c>
      <c r="E6" s="6" t="n">
        <v>200</v>
      </c>
      <c r="F6" s="7">
        <f>D6*E6</f>
        <v/>
      </c>
      <c r="G6" s="5" t="n">
        <v>68.09999999999999</v>
      </c>
      <c r="H6" s="7">
        <f>G6*E6</f>
        <v/>
      </c>
      <c r="I6" s="5" t="n">
        <v>45</v>
      </c>
      <c r="J6" s="7">
        <f>H6-F6+I6</f>
        <v/>
      </c>
      <c r="K6" s="8">
        <f>IFERROR(J6/F6,0)</f>
        <v/>
      </c>
      <c r="L6" s="9">
        <f>IFERROR((TODAY()-C6)/365,0)</f>
        <v/>
      </c>
      <c r="M6" s="8">
        <f>IFERROR((1+K6)^(1/MAX(L6,0.01))-1,0)</f>
        <v/>
      </c>
    </row>
    <row r="7">
      <c r="A7" s="10" t="inlineStr">
        <is>
          <t>Allianz SE</t>
        </is>
      </c>
      <c r="B7" s="10" t="inlineStr">
        <is>
          <t>Aktie</t>
        </is>
      </c>
      <c r="C7" s="11" t="inlineStr">
        <is>
          <t>01.03.2026</t>
        </is>
      </c>
      <c r="D7" s="5" t="n">
        <v>180</v>
      </c>
      <c r="E7" s="6" t="n">
        <v>30</v>
      </c>
      <c r="F7" s="12">
        <f>D7*E7</f>
        <v/>
      </c>
      <c r="G7" s="5" t="n">
        <v>192.4</v>
      </c>
      <c r="H7" s="12">
        <f>G7*E7</f>
        <v/>
      </c>
      <c r="I7" s="5" t="n">
        <v>60</v>
      </c>
      <c r="J7" s="12">
        <f>H7-F7+I7</f>
        <v/>
      </c>
      <c r="K7" s="13">
        <f>IFERROR(J7/F7,0)</f>
        <v/>
      </c>
      <c r="L7" s="14">
        <f>IFERROR((TODAY()-C7)/365,0)</f>
        <v/>
      </c>
      <c r="M7" s="13">
        <f>IFERROR((1+K7)^(1/MAX(L7,0.01))-1,0)</f>
        <v/>
      </c>
    </row>
    <row r="8">
      <c r="A8" s="3" t="inlineStr">
        <is>
          <t>Xtrackers DAX ETF</t>
        </is>
      </c>
      <c r="B8" s="3" t="inlineStr">
        <is>
          <t>ETF</t>
        </is>
      </c>
      <c r="C8" s="4" t="inlineStr">
        <is>
          <t>15.03.2026</t>
        </is>
      </c>
      <c r="D8" s="5" t="n">
        <v>130</v>
      </c>
      <c r="E8" s="6" t="n">
        <v>60</v>
      </c>
      <c r="F8" s="7">
        <f>D8*E8</f>
        <v/>
      </c>
      <c r="G8" s="5" t="n">
        <v>138.7</v>
      </c>
      <c r="H8" s="7">
        <f>G8*E8</f>
        <v/>
      </c>
      <c r="I8" s="5" t="n">
        <v>0</v>
      </c>
      <c r="J8" s="7">
        <f>H8-F8+I8</f>
        <v/>
      </c>
      <c r="K8" s="8">
        <f>IFERROR(J8/F8,0)</f>
        <v/>
      </c>
      <c r="L8" s="9">
        <f>IFERROR((TODAY()-C8)/365,0)</f>
        <v/>
      </c>
      <c r="M8" s="8">
        <f>IFERROR((1+K8)^(1/MAX(L8,0.01))-1,0)</f>
        <v/>
      </c>
    </row>
    <row r="9">
      <c r="A9" s="10" t="inlineStr">
        <is>
          <t>BASF SE</t>
        </is>
      </c>
      <c r="B9" s="10" t="inlineStr">
        <is>
          <t>Aktie</t>
        </is>
      </c>
      <c r="C9" s="11" t="inlineStr">
        <is>
          <t>02.04.2026</t>
        </is>
      </c>
      <c r="D9" s="5" t="n">
        <v>48.5</v>
      </c>
      <c r="E9" s="6" t="n">
        <v>100</v>
      </c>
      <c r="F9" s="12">
        <f>D9*E9</f>
        <v/>
      </c>
      <c r="G9" s="5" t="n">
        <v>45.9</v>
      </c>
      <c r="H9" s="12">
        <f>G9*E9</f>
        <v/>
      </c>
      <c r="I9" s="5" t="n">
        <v>0</v>
      </c>
      <c r="J9" s="12">
        <f>H9-F9+I9</f>
        <v/>
      </c>
      <c r="K9" s="13">
        <f>IFERROR(J9/F9,0)</f>
        <v/>
      </c>
      <c r="L9" s="14">
        <f>IFERROR((TODAY()-C9)/365,0)</f>
        <v/>
      </c>
      <c r="M9" s="13">
        <f>IFERROR((1+K9)^(1/MAX(L9,0.01))-1,0)</f>
        <v/>
      </c>
    </row>
    <row r="10">
      <c r="A10" s="3" t="inlineStr">
        <is>
          <t>Bundesanleihe 10J</t>
        </is>
      </c>
      <c r="B10" s="3" t="inlineStr">
        <is>
          <t>Anleihe</t>
        </is>
      </c>
      <c r="C10" s="4" t="inlineStr">
        <is>
          <t>10.04.2026</t>
        </is>
      </c>
      <c r="D10" s="5" t="n">
        <v>100</v>
      </c>
      <c r="E10" s="6" t="n">
        <v>150</v>
      </c>
      <c r="F10" s="7">
        <f>D10*E10</f>
        <v/>
      </c>
      <c r="G10" s="5" t="n">
        <v>101.2</v>
      </c>
      <c r="H10" s="7">
        <f>G10*E10</f>
        <v/>
      </c>
      <c r="I10" s="5" t="n">
        <v>210</v>
      </c>
      <c r="J10" s="7">
        <f>H10-F10+I10</f>
        <v/>
      </c>
      <c r="K10" s="8">
        <f>IFERROR(J10/F10,0)</f>
        <v/>
      </c>
      <c r="L10" s="9">
        <f>IFERROR((TODAY()-C10)/365,0)</f>
        <v/>
      </c>
      <c r="M10" s="8">
        <f>IFERROR((1+K10)^(1/MAX(L10,0.01))-1,0)</f>
        <v/>
      </c>
    </row>
    <row r="11">
      <c r="A11" s="10" t="inlineStr">
        <is>
          <t>Deutsche Bank AG</t>
        </is>
      </c>
      <c r="B11" s="10" t="inlineStr">
        <is>
          <t>Aktie</t>
        </is>
      </c>
      <c r="C11" s="11" t="inlineStr">
        <is>
          <t>05.05.2026</t>
        </is>
      </c>
      <c r="D11" s="5" t="n">
        <v>9.800000000000001</v>
      </c>
      <c r="E11" s="6" t="n">
        <v>300</v>
      </c>
      <c r="F11" s="12">
        <f>D11*E11</f>
        <v/>
      </c>
      <c r="G11" s="5" t="n">
        <v>11.3</v>
      </c>
      <c r="H11" s="12">
        <f>G11*E11</f>
        <v/>
      </c>
      <c r="I11" s="5" t="n">
        <v>0</v>
      </c>
      <c r="J11" s="12">
        <f>H11-F11+I11</f>
        <v/>
      </c>
      <c r="K11" s="13">
        <f>IFERROR(J11/F11,0)</f>
        <v/>
      </c>
      <c r="L11" s="14">
        <f>IFERROR((TODAY()-C11)/365,0)</f>
        <v/>
      </c>
      <c r="M11" s="13">
        <f>IFERROR((1+K11)^(1/MAX(L11,0.01))-1,0)</f>
        <v/>
      </c>
    </row>
    <row r="12">
      <c r="A12" s="3" t="inlineStr">
        <is>
          <t>Munich Re</t>
        </is>
      </c>
      <c r="B12" s="3" t="inlineStr">
        <is>
          <t>Aktie</t>
        </is>
      </c>
      <c r="C12" s="4" t="inlineStr">
        <is>
          <t>18.05.2026</t>
        </is>
      </c>
      <c r="D12" s="5" t="n">
        <v>240</v>
      </c>
      <c r="E12" s="6" t="n">
        <v>25</v>
      </c>
      <c r="F12" s="7">
        <f>D12*E12</f>
        <v/>
      </c>
      <c r="G12" s="5" t="n">
        <v>251.8</v>
      </c>
      <c r="H12" s="7">
        <f>G12*E12</f>
        <v/>
      </c>
      <c r="I12" s="5" t="n">
        <v>55</v>
      </c>
      <c r="J12" s="7">
        <f>H12-F12+I12</f>
        <v/>
      </c>
      <c r="K12" s="8">
        <f>IFERROR(J12/F12,0)</f>
        <v/>
      </c>
      <c r="L12" s="9">
        <f>IFERROR((TODAY()-C12)/365,0)</f>
        <v/>
      </c>
      <c r="M12" s="8">
        <f>IFERROR((1+K12)^(1/MAX(L12,0.01))-1,0)</f>
        <v/>
      </c>
    </row>
    <row r="13">
      <c r="A13" s="15" t="inlineStr">
        <is>
          <t>GESAMT</t>
        </is>
      </c>
      <c r="B13" s="16" t="n"/>
      <c r="C13" s="16" t="n"/>
      <c r="D13" s="16" t="n"/>
      <c r="E13" s="16" t="n"/>
      <c r="F13" s="17">
        <f>SUM(F4:F12)</f>
        <v/>
      </c>
      <c r="G13" s="16" t="n"/>
      <c r="H13" s="17">
        <f>SUM(H4:H12)</f>
        <v/>
      </c>
      <c r="I13" s="17">
        <f>SUM(I4:I12)</f>
        <v/>
      </c>
      <c r="J13" s="17">
        <f>SUM(J4:J12)</f>
        <v/>
      </c>
      <c r="K13" s="18">
        <f>IFERROR(J13/F13,0)</f>
        <v/>
      </c>
      <c r="L13" s="16" t="n"/>
      <c r="M13" s="18">
        <f>IFERROR(AVERAGE(M4:M12),0)</f>
        <v/>
      </c>
    </row>
  </sheetData>
  <mergeCells count="1">
    <mergeCell ref="A1:M1"/>
  </mergeCells>
  <conditionalFormatting sqref="K4:K13">
    <cfRule type="expression" priority="1" dxfId="0" stopIfTrue="1">
      <formula>K4&gt;0</formula>
    </cfRule>
    <cfRule type="expression" priority="2" dxfId="1" stopIfTrue="1">
      <formula>K4&lt;0</formula>
    </cfRule>
  </conditionalFormatting>
  <conditionalFormatting sqref="M4:M13">
    <cfRule type="expression" priority="3" dxfId="0" stopIfTrue="1">
      <formula>M4&gt;0</formula>
    </cfRule>
    <cfRule type="expression" priority="4" dxfId="1" stopIfTrue="1">
      <formula>M4&lt;0</formula>
    </cfRule>
  </conditionalFormatting>
  <dataValidations count="1">
    <dataValidation sqref="B4:B12" showErrorMessage="1" showInputMessage="1" allowBlank="1" type="list">
      <formula1>"Aktie,ETF,Anleihe,Fonds,Rohstoff"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9" t="inlineStr">
        <is>
          <t>Dashboard – Renditeübersicht</t>
        </is>
      </c>
    </row>
    <row r="3">
      <c r="A3" s="16" t="inlineStr">
        <is>
          <t>Gesamtinvestition (€)</t>
        </is>
      </c>
      <c r="B3" s="20">
        <f>Portfoliodaten!F13</f>
        <v/>
      </c>
      <c r="C3" s="21" t="n"/>
    </row>
    <row r="4">
      <c r="A4" s="16" t="inlineStr">
        <is>
          <t>Aktueller Gesamtwert (€)</t>
        </is>
      </c>
      <c r="B4" s="20">
        <f>Portfoliodaten!H13</f>
        <v/>
      </c>
      <c r="C4" s="21" t="n"/>
    </row>
    <row r="5">
      <c r="A5" s="16" t="inlineStr">
        <is>
          <t>Gesamtgewinn (€)</t>
        </is>
      </c>
      <c r="B5" s="20">
        <f>Portfoliodaten!J13</f>
        <v/>
      </c>
      <c r="C5" s="21" t="n"/>
    </row>
    <row r="6">
      <c r="A6" s="16" t="inlineStr">
        <is>
          <t>Durchschnittliche Rendite p.a. (%)</t>
        </is>
      </c>
      <c r="B6" s="22">
        <f>Portfoliodaten!M13</f>
        <v/>
      </c>
      <c r="C6" s="21" t="n"/>
    </row>
    <row r="7">
      <c r="A7" s="16" t="inlineStr">
        <is>
          <t>Beste Anlage</t>
        </is>
      </c>
      <c r="B7" s="23">
        <f>IFERROR(INDEX(Portfoliodaten!A4:A12,MATCH(MAX(Portfoliodaten!M4:M12),Portfoliodaten!M4:M12,0)),"")</f>
        <v/>
      </c>
      <c r="C7" s="21" t="n"/>
    </row>
    <row r="8">
      <c r="A8" s="16" t="inlineStr">
        <is>
          <t>Schlechteste Anlage</t>
        </is>
      </c>
      <c r="B8" s="23">
        <f>IFERROR(INDEX(Portfoliodaten!A4:A12,MATCH(MIN(Portfoliodaten!M4:M12),Portfoliodaten!M4:M12,0)),"")</f>
        <v/>
      </c>
      <c r="C8" s="21" t="n"/>
    </row>
    <row r="11">
      <c r="A11" s="2" t="inlineStr">
        <is>
          <t>Kategorie</t>
        </is>
      </c>
      <c r="B11" s="2" t="inlineStr">
        <is>
          <t>Investition (€)</t>
        </is>
      </c>
      <c r="C11" s="2" t="inlineStr">
        <is>
          <t>Aktueller Wert (€)</t>
        </is>
      </c>
    </row>
    <row r="12">
      <c r="A12" s="3" t="inlineStr">
        <is>
          <t>Aktie</t>
        </is>
      </c>
      <c r="B12" s="24">
        <f>SUMIF(Portfoliodaten!B4:B12,A12,Portfoliodaten!F4:F12)</f>
        <v/>
      </c>
      <c r="C12" s="24">
        <f>SUMIF(Portfoliodaten!B4:B12,A12,Portfoliodaten!H4:H12)</f>
        <v/>
      </c>
    </row>
    <row r="13">
      <c r="A13" s="10" t="inlineStr">
        <is>
          <t>ETF</t>
        </is>
      </c>
      <c r="B13" s="25">
        <f>SUMIF(Portfoliodaten!B4:B12,A13,Portfoliodaten!F4:F12)</f>
        <v/>
      </c>
      <c r="C13" s="25">
        <f>SUMIF(Portfoliodaten!B4:B12,A13,Portfoliodaten!H4:H12)</f>
        <v/>
      </c>
    </row>
    <row r="14">
      <c r="A14" s="3" t="inlineStr">
        <is>
          <t>Anleihe</t>
        </is>
      </c>
      <c r="B14" s="24">
        <f>SUMIF(Portfoliodaten!B4:B12,A14,Portfoliodaten!F4:F12)</f>
        <v/>
      </c>
      <c r="C14" s="24">
        <f>SUMIF(Portfoliodaten!B4:B12,A14,Portfoliodaten!H4:H12)</f>
        <v/>
      </c>
    </row>
    <row r="17">
      <c r="A17" s="2" t="inlineStr">
        <is>
          <t>Anlagename</t>
        </is>
      </c>
      <c r="B17" s="2" t="inlineStr">
        <is>
          <t>Rendite p.a. (%)</t>
        </is>
      </c>
    </row>
    <row r="18">
      <c r="A18" s="3">
        <f>Portfoliodaten!A4</f>
        <v/>
      </c>
      <c r="B18" s="26">
        <f>Portfoliodaten!M4</f>
        <v/>
      </c>
    </row>
    <row r="19">
      <c r="A19" s="10">
        <f>Portfoliodaten!A5</f>
        <v/>
      </c>
      <c r="B19" s="27">
        <f>Portfoliodaten!M5</f>
        <v/>
      </c>
    </row>
    <row r="20">
      <c r="A20" s="3">
        <f>Portfoliodaten!A6</f>
        <v/>
      </c>
      <c r="B20" s="26">
        <f>Portfoliodaten!M6</f>
        <v/>
      </c>
    </row>
    <row r="21">
      <c r="A21" s="10">
        <f>Portfoliodaten!A7</f>
        <v/>
      </c>
      <c r="B21" s="27">
        <f>Portfoliodaten!M7</f>
        <v/>
      </c>
    </row>
    <row r="22">
      <c r="A22" s="3">
        <f>Portfoliodaten!A8</f>
        <v/>
      </c>
      <c r="B22" s="26">
        <f>Portfoliodaten!M8</f>
        <v/>
      </c>
    </row>
    <row r="23">
      <c r="A23" s="10">
        <f>Portfoliodaten!A9</f>
        <v/>
      </c>
      <c r="B23" s="27">
        <f>Portfoliodaten!M9</f>
        <v/>
      </c>
    </row>
    <row r="24">
      <c r="A24" s="3">
        <f>Portfoliodaten!A10</f>
        <v/>
      </c>
      <c r="B24" s="26">
        <f>Portfoliodaten!M10</f>
        <v/>
      </c>
    </row>
    <row r="25">
      <c r="A25" s="10">
        <f>Portfoliodaten!A11</f>
        <v/>
      </c>
      <c r="B25" s="27">
        <f>Portfoliodaten!M11</f>
        <v/>
      </c>
    </row>
    <row r="26">
      <c r="A26" s="3">
        <f>Portfoliodaten!A12</f>
        <v/>
      </c>
      <c r="B26" s="26">
        <f>Portfoliodaten!M12</f>
        <v/>
      </c>
    </row>
  </sheetData>
  <mergeCells count="7">
    <mergeCell ref="A1:F1"/>
    <mergeCell ref="B3:C3"/>
    <mergeCell ref="B4:C4"/>
    <mergeCell ref="B5:C5"/>
    <mergeCell ref="B6:C6"/>
    <mergeCell ref="B7:C7"/>
    <mergeCell ref="B8:C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9" t="inlineStr">
        <is>
          <t>Hinweise zum Renditerechner</t>
        </is>
      </c>
    </row>
    <row r="3">
      <c r="A3" s="2" t="inlineStr">
        <is>
          <t>Bereich</t>
        </is>
      </c>
      <c r="B3" s="2" t="inlineStr">
        <is>
          <t>Erläuterung</t>
        </is>
      </c>
    </row>
    <row r="4" ht="32" customHeight="1">
      <c r="A4" s="28" t="inlineStr">
        <is>
          <t>Portfoliodaten</t>
        </is>
      </c>
      <c r="B4" s="29" t="inlineStr">
        <is>
          <t>Enthält alle Anlagen mit Kaufdatum, Kaufkurs, Stückzahl und aktuellem Kurs. Gelb hinterlegte Zellen sind Eingabefelder.</t>
        </is>
      </c>
    </row>
    <row r="5" ht="32" customHeight="1">
      <c r="A5" s="30" t="inlineStr">
        <is>
          <t>Investition (€)</t>
        </is>
      </c>
      <c r="B5" s="31" t="inlineStr">
        <is>
          <t>Kaufkurs multipliziert mit Stückzahl – berechnet automatisch das eingesetzte Kapital.</t>
        </is>
      </c>
    </row>
    <row r="6" ht="32" customHeight="1">
      <c r="A6" s="28" t="inlineStr">
        <is>
          <t>Aktueller Wert (€)</t>
        </is>
      </c>
      <c r="B6" s="29" t="inlineStr">
        <is>
          <t>Aktueller Kurs multipliziert mit Stückzahl – zeigt den heutigen Marktwert der Position.</t>
        </is>
      </c>
    </row>
    <row r="7" ht="32" customHeight="1">
      <c r="A7" s="30" t="inlineStr">
        <is>
          <t>Erhaltene Erträge (€)</t>
        </is>
      </c>
      <c r="B7" s="31" t="inlineStr">
        <is>
          <t>Dividenden bzw. Zinszahlungen, die während der Haltedauer zusätzlich vereinnahmt wurden.</t>
        </is>
      </c>
    </row>
    <row r="8" ht="32" customHeight="1">
      <c r="A8" s="28" t="inlineStr">
        <is>
          <t>Gesamtgewinn (€)</t>
        </is>
      </c>
      <c r="B8" s="29" t="inlineStr">
        <is>
          <t>Aktueller Wert minus Investition zuzüglich erhaltener Erträge.</t>
        </is>
      </c>
    </row>
    <row r="9" ht="32" customHeight="1">
      <c r="A9" s="30" t="inlineStr">
        <is>
          <t>Rendite gesamt (%)</t>
        </is>
      </c>
      <c r="B9" s="31" t="inlineStr">
        <is>
          <t>Gesamtgewinn geteilt durch die ursprüngliche Investition – die Rendite über die gesamte Haltedauer.</t>
        </is>
      </c>
    </row>
    <row r="10" ht="32" customHeight="1">
      <c r="A10" s="28" t="inlineStr">
        <is>
          <t>Haltedauer (Jahre)</t>
        </is>
      </c>
      <c r="B10" s="29" t="inlineStr">
        <is>
          <t>Zeitspanne zwischen Kaufdatum und heutigem Datum in Jahren (TODAY()-Kaufdatum)/365.</t>
        </is>
      </c>
    </row>
    <row r="11" ht="32" customHeight="1">
      <c r="A11" s="30" t="inlineStr">
        <is>
          <t>Rendite p.a. (%)</t>
        </is>
      </c>
      <c r="B11" s="31" t="inlineStr">
        <is>
          <t>Auf ein Jahr hochgerechnete (annualisierte) Rendite: (1+Rendite gesamt)^(1/Haltedauer)-1.</t>
        </is>
      </c>
    </row>
    <row r="12" ht="32" customHeight="1">
      <c r="A12" s="28" t="inlineStr">
        <is>
          <t>Dashboard</t>
        </is>
      </c>
      <c r="B12" s="29" t="inlineStr">
        <is>
          <t>Zeigt zentrale Kennzahlen (KPIs), eine Kategorienübersicht sowie Diagramme zur Rendite je Anlage und zur Verteilung der Investition nach Kategorie.</t>
        </is>
      </c>
    </row>
    <row r="13" ht="32" customHeight="1">
      <c r="A13" s="30" t="inlineStr">
        <is>
          <t>Bedingte Formatierung</t>
        </is>
      </c>
      <c r="B13" s="31" t="inlineStr">
        <is>
          <t>Positive Renditen werden grün, negative Renditen rot hervorgehoben – so erkennen Sie Gewinner und Verlierer auf einen Blick.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2026-07-21T16:54:13Z</dcterms:created>
  <dcterms:modified xmlns:dcterms="http://purl.org/dc/terms/" xmlns:xsi="http://www.w3.org/2001/XMLSchema-instance" xsi:type="dcterms:W3CDTF">2026-07-21T16:54:13Z</dcterms:modified>
</cp:coreProperties>
</file>