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ählerstände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TT.MM.JJJJ"/>
    <numFmt numFmtId="165" formatCode="#.##0"/>
    <numFmt numFmtId="166" formatCode="#.##0,00 &quot;€&quot;"/>
    <numFmt numFmtId="167" formatCode="#.##0,0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right" vertical="center"/>
    </xf>
    <xf numFmtId="0" fontId="0" fillId="6" borderId="1" pivotButton="0" quotePrefix="0" xfId="0"/>
    <xf numFmtId="165" fontId="4" fillId="6" borderId="1" pivotButton="0" quotePrefix="0" xfId="0"/>
    <xf numFmtId="166" fontId="4" fillId="6" borderId="1" pivotButton="0" quotePrefix="0" xfId="0"/>
    <xf numFmtId="0" fontId="4" fillId="0" borderId="0" applyAlignment="1" pivotButton="0" quotePrefix="0" xfId="0">
      <alignment horizontal="right" vertical="center"/>
    </xf>
    <xf numFmtId="167" fontId="4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3" fillId="0" borderId="0" pivotButton="0" quotePrefix="0" xfId="0"/>
    <xf numFmtId="0" fontId="1" fillId="0" borderId="0" pivotButton="0" quotePrefix="0" xfId="0"/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0" fontId="5" fillId="6" borderId="1" pivotButton="0" quotePrefix="0" xfId="0"/>
    <xf numFmtId="0" fontId="3" fillId="0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1">
    <dxf>
      <font>
        <name val="Calibri"/>
        <b val="1"/>
        <color rgb="00DC2626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 je Zählertyp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'Auswertung'!C3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'Auswertung'!$A$4:$A$7</f>
            </numRef>
          </cat>
          <val>
            <numRef>
              <f>'Auswertung'!$C$4:$C$7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Zählertyp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Verbrauchsanteil nach Zählertyp</a:t>
            </a:r>
          </a:p>
        </rich>
      </tx>
    </title>
    <plotArea>
      <pieChart>
        <varyColors val="1"/>
        <ser>
          <idx val="0"/>
          <order val="0"/>
          <tx>
            <strRef>
              <f>'Auswertung'!B3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'Auswertung'!$A$4:$A$7</f>
            </numRef>
          </cat>
          <val>
            <numRef>
              <f>'Auswertung'!$B$4:$B$7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13" customWidth="1" min="3" max="3"/>
    <col width="13" customWidth="1" min="4" max="4"/>
    <col width="14" customWidth="1" min="5" max="5"/>
    <col width="15" customWidth="1" min="6" max="6"/>
    <col width="15" customWidth="1" min="7" max="7"/>
    <col width="12" customWidth="1" min="8" max="8"/>
    <col width="9" customWidth="1" min="9" max="9"/>
    <col width="15" customWidth="1" min="10" max="10"/>
    <col width="13" customWidth="1" min="11" max="11"/>
    <col width="18" customWidth="1" min="12" max="12"/>
    <col width="20" customWidth="1" min="13" max="13"/>
  </cols>
  <sheetData>
    <row r="1" ht="28" customHeight="1">
      <c r="A1" s="1" t="inlineStr">
        <is>
          <t>Zählerstände-Übersicht 2026 – Erfassung &amp; Verbrauchsberechnung</t>
        </is>
      </c>
    </row>
    <row r="3">
      <c r="A3" s="2" t="inlineStr">
        <is>
          <t>Nr.</t>
        </is>
      </c>
      <c r="B3" s="2" t="inlineStr">
        <is>
          <t>Datum</t>
        </is>
      </c>
      <c r="C3" s="2" t="inlineStr">
        <is>
          <t>Zählertyp</t>
        </is>
      </c>
      <c r="D3" s="2" t="inlineStr">
        <is>
          <t>Standort</t>
        </is>
      </c>
      <c r="E3" s="2" t="inlineStr">
        <is>
          <t>Zählernummer</t>
        </is>
      </c>
      <c r="F3" s="2" t="inlineStr">
        <is>
          <t>Vorheriger Stand</t>
        </is>
      </c>
      <c r="G3" s="2" t="inlineStr">
        <is>
          <t>Aktueller Stand</t>
        </is>
      </c>
      <c r="H3" s="2" t="inlineStr">
        <is>
          <t>Verbrauch</t>
        </is>
      </c>
      <c r="I3" s="2" t="inlineStr">
        <is>
          <t>Einheit</t>
        </is>
      </c>
      <c r="J3" s="2" t="inlineStr">
        <is>
          <t>Preis je Einheit (€)</t>
        </is>
      </c>
      <c r="K3" s="2" t="inlineStr">
        <is>
          <t>Kosten (€)</t>
        </is>
      </c>
      <c r="L3" s="2" t="inlineStr">
        <is>
          <t>Ablesegrund</t>
        </is>
      </c>
      <c r="M3" s="2" t="inlineStr">
        <is>
          <t>Notiz</t>
        </is>
      </c>
    </row>
    <row r="4">
      <c r="A4" s="3" t="n">
        <v>1</v>
      </c>
      <c r="B4" s="4" t="inlineStr">
        <is>
          <t>04.01.2026</t>
        </is>
      </c>
      <c r="C4" s="3" t="inlineStr">
        <is>
          <t>Strom</t>
        </is>
      </c>
      <c r="D4" s="5" t="inlineStr">
        <is>
          <t>Berlin</t>
        </is>
      </c>
      <c r="E4" s="5" t="inlineStr">
        <is>
          <t>STR-10234</t>
        </is>
      </c>
      <c r="F4" s="6" t="n">
        <v>18452</v>
      </c>
      <c r="G4" s="6" t="n">
        <v>18960</v>
      </c>
      <c r="H4" s="7">
        <f>IFERROR(G4-F4,0)</f>
        <v/>
      </c>
      <c r="I4" s="3" t="inlineStr">
        <is>
          <t>kWh</t>
        </is>
      </c>
      <c r="J4" s="8">
        <f>IFERROR(VLOOKUP(C4,Auswertung!$A$21:$B$24,2,FALSE),0)</f>
        <v/>
      </c>
      <c r="K4" s="8">
        <f>ROUND(H4*J4,2)</f>
        <v/>
      </c>
      <c r="L4" s="5" t="inlineStr">
        <is>
          <t>Jahresablesung</t>
        </is>
      </c>
      <c r="M4" s="5" t="inlineStr"/>
    </row>
    <row r="5">
      <c r="A5" s="9" t="n">
        <v>2</v>
      </c>
      <c r="B5" s="10" t="inlineStr">
        <is>
          <t>04.01.2026</t>
        </is>
      </c>
      <c r="C5" s="9" t="inlineStr">
        <is>
          <t>Wasser</t>
        </is>
      </c>
      <c r="D5" s="11" t="inlineStr">
        <is>
          <t>München</t>
        </is>
      </c>
      <c r="E5" s="11" t="inlineStr">
        <is>
          <t>WAS-55123</t>
        </is>
      </c>
      <c r="F5" s="6" t="n">
        <v>812</v>
      </c>
      <c r="G5" s="6" t="n">
        <v>834</v>
      </c>
      <c r="H5" s="12">
        <f>IFERROR(G5-F5,0)</f>
        <v/>
      </c>
      <c r="I5" s="9" t="inlineStr">
        <is>
          <t>m³</t>
        </is>
      </c>
      <c r="J5" s="13">
        <f>IFERROR(VLOOKUP(C5,Auswertung!$A$21:$B$24,2,FALSE),0)</f>
        <v/>
      </c>
      <c r="K5" s="13">
        <f>ROUND(H5*J5,2)</f>
        <v/>
      </c>
      <c r="L5" s="11" t="inlineStr">
        <is>
          <t>Umzug</t>
        </is>
      </c>
      <c r="M5" s="11" t="inlineStr"/>
    </row>
    <row r="6">
      <c r="A6" s="3" t="n">
        <v>3</v>
      </c>
      <c r="B6" s="4" t="inlineStr">
        <is>
          <t>05.01.2026</t>
        </is>
      </c>
      <c r="C6" s="3" t="inlineStr">
        <is>
          <t>Gas</t>
        </is>
      </c>
      <c r="D6" s="5" t="inlineStr">
        <is>
          <t>Hamburg</t>
        </is>
      </c>
      <c r="E6" s="5" t="inlineStr">
        <is>
          <t>GAS-33871</t>
        </is>
      </c>
      <c r="F6" s="6" t="n">
        <v>5421</v>
      </c>
      <c r="G6" s="6" t="n">
        <v>5689</v>
      </c>
      <c r="H6" s="7">
        <f>IFERROR(G6-F6,0)</f>
        <v/>
      </c>
      <c r="I6" s="3" t="inlineStr">
        <is>
          <t>m³</t>
        </is>
      </c>
      <c r="J6" s="8">
        <f>IFERROR(VLOOKUP(C6,Auswertung!$A$21:$B$24,2,FALSE),0)</f>
        <v/>
      </c>
      <c r="K6" s="8">
        <f>ROUND(H6*J6,2)</f>
        <v/>
      </c>
      <c r="L6" s="5" t="inlineStr">
        <is>
          <t>Zwischenablesung</t>
        </is>
      </c>
      <c r="M6" s="5" t="inlineStr"/>
    </row>
    <row r="7">
      <c r="A7" s="9" t="n">
        <v>4</v>
      </c>
      <c r="B7" s="10" t="inlineStr">
        <is>
          <t>10.02.2026</t>
        </is>
      </c>
      <c r="C7" s="9" t="inlineStr">
        <is>
          <t>Strom</t>
        </is>
      </c>
      <c r="D7" s="11" t="inlineStr">
        <is>
          <t>Köln</t>
        </is>
      </c>
      <c r="E7" s="11" t="inlineStr">
        <is>
          <t>STR-10891</t>
        </is>
      </c>
      <c r="F7" s="6" t="n">
        <v>22140</v>
      </c>
      <c r="G7" s="6" t="n">
        <v>22705</v>
      </c>
      <c r="H7" s="12">
        <f>IFERROR(G7-F7,0)</f>
        <v/>
      </c>
      <c r="I7" s="9" t="inlineStr">
        <is>
          <t>kWh</t>
        </is>
      </c>
      <c r="J7" s="13">
        <f>IFERROR(VLOOKUP(C7,Auswertung!$A$21:$B$24,2,FALSE),0)</f>
        <v/>
      </c>
      <c r="K7" s="13">
        <f>ROUND(H7*J7,2)</f>
        <v/>
      </c>
      <c r="L7" s="11" t="inlineStr">
        <is>
          <t>Tarifwechsel</t>
        </is>
      </c>
      <c r="M7" s="11" t="inlineStr"/>
    </row>
    <row r="8">
      <c r="A8" s="3" t="n">
        <v>5</v>
      </c>
      <c r="B8" s="4" t="inlineStr">
        <is>
          <t>10.02.2026</t>
        </is>
      </c>
      <c r="C8" s="3" t="inlineStr">
        <is>
          <t>Wasser</t>
        </is>
      </c>
      <c r="D8" s="5" t="inlineStr">
        <is>
          <t>Frankfurt</t>
        </is>
      </c>
      <c r="E8" s="5" t="inlineStr">
        <is>
          <t>WAS-55987</t>
        </is>
      </c>
      <c r="F8" s="6" t="n">
        <v>640</v>
      </c>
      <c r="G8" s="6" t="n">
        <v>655</v>
      </c>
      <c r="H8" s="7">
        <f>IFERROR(G8-F8,0)</f>
        <v/>
      </c>
      <c r="I8" s="3" t="inlineStr">
        <is>
          <t>m³</t>
        </is>
      </c>
      <c r="J8" s="8">
        <f>IFERROR(VLOOKUP(C8,Auswertung!$A$21:$B$24,2,FALSE),0)</f>
        <v/>
      </c>
      <c r="K8" s="8">
        <f>ROUND(H8*J8,2)</f>
        <v/>
      </c>
      <c r="L8" s="5" t="inlineStr">
        <is>
          <t>Jahresablesung</t>
        </is>
      </c>
      <c r="M8" s="5" t="inlineStr"/>
    </row>
    <row r="9">
      <c r="A9" s="9" t="n">
        <v>6</v>
      </c>
      <c r="B9" s="10" t="inlineStr">
        <is>
          <t>12.02.2026</t>
        </is>
      </c>
      <c r="C9" s="9" t="inlineStr">
        <is>
          <t>Fernwärme</t>
        </is>
      </c>
      <c r="D9" s="11" t="inlineStr">
        <is>
          <t>Stuttgart</t>
        </is>
      </c>
      <c r="E9" s="11" t="inlineStr">
        <is>
          <t>FW-88012</t>
        </is>
      </c>
      <c r="F9" s="6" t="n">
        <v>3120</v>
      </c>
      <c r="G9" s="6" t="n">
        <v>3298</v>
      </c>
      <c r="H9" s="12">
        <f>IFERROR(G9-F9,0)</f>
        <v/>
      </c>
      <c r="I9" s="9" t="inlineStr">
        <is>
          <t>kWh</t>
        </is>
      </c>
      <c r="J9" s="13">
        <f>IFERROR(VLOOKUP(C9,Auswertung!$A$21:$B$24,2,FALSE),0)</f>
        <v/>
      </c>
      <c r="K9" s="13">
        <f>ROUND(H9*J9,2)</f>
        <v/>
      </c>
      <c r="L9" s="11" t="inlineStr">
        <is>
          <t>Umzug</t>
        </is>
      </c>
      <c r="M9" s="11" t="inlineStr"/>
    </row>
    <row r="10">
      <c r="A10" s="3" t="n">
        <v>7</v>
      </c>
      <c r="B10" s="4" t="inlineStr">
        <is>
          <t>03.03.2026</t>
        </is>
      </c>
      <c r="C10" s="3" t="inlineStr">
        <is>
          <t>Gas</t>
        </is>
      </c>
      <c r="D10" s="5" t="inlineStr">
        <is>
          <t>Düsseldorf</t>
        </is>
      </c>
      <c r="E10" s="5" t="inlineStr">
        <is>
          <t>GAS-34120</t>
        </is>
      </c>
      <c r="F10" s="6" t="n">
        <v>6100</v>
      </c>
      <c r="G10" s="6" t="n">
        <v>6412</v>
      </c>
      <c r="H10" s="7">
        <f>IFERROR(G10-F10,0)</f>
        <v/>
      </c>
      <c r="I10" s="3" t="inlineStr">
        <is>
          <t>m³</t>
        </is>
      </c>
      <c r="J10" s="8">
        <f>IFERROR(VLOOKUP(C10,Auswertung!$A$21:$B$24,2,FALSE),0)</f>
        <v/>
      </c>
      <c r="K10" s="8">
        <f>ROUND(H10*J10,2)</f>
        <v/>
      </c>
      <c r="L10" s="5" t="inlineStr">
        <is>
          <t>Zwischenablesung</t>
        </is>
      </c>
      <c r="M10" s="5" t="inlineStr"/>
    </row>
    <row r="11">
      <c r="A11" s="9" t="n">
        <v>8</v>
      </c>
      <c r="B11" s="10" t="inlineStr">
        <is>
          <t>05.03.2026</t>
        </is>
      </c>
      <c r="C11" s="9" t="inlineStr">
        <is>
          <t>Strom</t>
        </is>
      </c>
      <c r="D11" s="11" t="inlineStr">
        <is>
          <t>Leipzig</t>
        </is>
      </c>
      <c r="E11" s="11" t="inlineStr">
        <is>
          <t>STR-11045</t>
        </is>
      </c>
      <c r="F11" s="6" t="n">
        <v>15890</v>
      </c>
      <c r="G11" s="6" t="n">
        <v>16410</v>
      </c>
      <c r="H11" s="12">
        <f>IFERROR(G11-F11,0)</f>
        <v/>
      </c>
      <c r="I11" s="9" t="inlineStr">
        <is>
          <t>kWh</t>
        </is>
      </c>
      <c r="J11" s="13">
        <f>IFERROR(VLOOKUP(C11,Auswertung!$A$21:$B$24,2,FALSE),0)</f>
        <v/>
      </c>
      <c r="K11" s="13">
        <f>ROUND(H11*J11,2)</f>
        <v/>
      </c>
      <c r="L11" s="11" t="inlineStr">
        <is>
          <t>Tarifwechsel</t>
        </is>
      </c>
      <c r="M11" s="11" t="inlineStr"/>
    </row>
    <row r="12">
      <c r="A12" s="3" t="n">
        <v>9</v>
      </c>
      <c r="B12" s="4" t="inlineStr">
        <is>
          <t>08.03.2026</t>
        </is>
      </c>
      <c r="C12" s="3" t="inlineStr">
        <is>
          <t>Wasser</t>
        </is>
      </c>
      <c r="D12" s="5" t="inlineStr">
        <is>
          <t>Dresden</t>
        </is>
      </c>
      <c r="E12" s="5" t="inlineStr">
        <is>
          <t>WAS-56210</t>
        </is>
      </c>
      <c r="F12" s="6" t="n">
        <v>720</v>
      </c>
      <c r="G12" s="6" t="n">
        <v>741</v>
      </c>
      <c r="H12" s="7">
        <f>IFERROR(G12-F12,0)</f>
        <v/>
      </c>
      <c r="I12" s="3" t="inlineStr">
        <is>
          <t>m³</t>
        </is>
      </c>
      <c r="J12" s="8">
        <f>IFERROR(VLOOKUP(C12,Auswertung!$A$21:$B$24,2,FALSE),0)</f>
        <v/>
      </c>
      <c r="K12" s="8">
        <f>ROUND(H12*J12,2)</f>
        <v/>
      </c>
      <c r="L12" s="5" t="inlineStr">
        <is>
          <t>Jahresablesung</t>
        </is>
      </c>
      <c r="M12" s="5" t="inlineStr"/>
    </row>
    <row r="13">
      <c r="A13" s="9" t="n">
        <v>10</v>
      </c>
      <c r="B13" s="10" t="inlineStr">
        <is>
          <t>11.03.2026</t>
        </is>
      </c>
      <c r="C13" s="9" t="inlineStr">
        <is>
          <t>Fernwärme</t>
        </is>
      </c>
      <c r="D13" s="11" t="inlineStr">
        <is>
          <t>Berlin</t>
        </is>
      </c>
      <c r="E13" s="11" t="inlineStr">
        <is>
          <t>FW-88345</t>
        </is>
      </c>
      <c r="F13" s="6" t="n">
        <v>2890</v>
      </c>
      <c r="G13" s="6" t="n">
        <v>3055</v>
      </c>
      <c r="H13" s="12">
        <f>IFERROR(G13-F13,0)</f>
        <v/>
      </c>
      <c r="I13" s="9" t="inlineStr">
        <is>
          <t>kWh</t>
        </is>
      </c>
      <c r="J13" s="13">
        <f>IFERROR(VLOOKUP(C13,Auswertung!$A$21:$B$24,2,FALSE),0)</f>
        <v/>
      </c>
      <c r="K13" s="13">
        <f>ROUND(H13*J13,2)</f>
        <v/>
      </c>
      <c r="L13" s="11" t="inlineStr">
        <is>
          <t>Umzug</t>
        </is>
      </c>
      <c r="M13" s="11" t="inlineStr"/>
    </row>
    <row r="14">
      <c r="A14" s="14" t="inlineStr">
        <is>
          <t>Summe</t>
        </is>
      </c>
      <c r="B14" s="15" t="n"/>
      <c r="C14" s="15" t="n"/>
      <c r="D14" s="15" t="n"/>
      <c r="E14" s="15" t="n"/>
      <c r="F14" s="15" t="n"/>
      <c r="G14" s="15" t="n"/>
      <c r="H14" s="16">
        <f>SUM(H4:H13)</f>
        <v/>
      </c>
      <c r="I14" s="15" t="n"/>
      <c r="J14" s="15" t="n"/>
      <c r="K14" s="17">
        <f>SUM(K4:K13)</f>
        <v/>
      </c>
      <c r="L14" s="15" t="n"/>
      <c r="M14" s="15" t="n"/>
    </row>
    <row r="15">
      <c r="A15" s="18" t="inlineStr">
        <is>
          <t>Durchschnitt Verbrauch</t>
        </is>
      </c>
      <c r="H15" s="19">
        <f>IFERROR(AVERAGE(H4:H13),0)</f>
        <v/>
      </c>
    </row>
    <row r="16">
      <c r="A16" s="20" t="inlineStr">
        <is>
          <t>Anzahl Ablesungen Strom</t>
        </is>
      </c>
      <c r="H16" s="21">
        <f>COUNTIF(C4:C13,"Strom")</f>
        <v/>
      </c>
    </row>
  </sheetData>
  <mergeCells count="4">
    <mergeCell ref="A1:M1"/>
    <mergeCell ref="A14:G14"/>
    <mergeCell ref="A15:G15"/>
    <mergeCell ref="A16:G16"/>
  </mergeCells>
  <conditionalFormatting sqref="H4:H13">
    <cfRule type="expression" priority="1" dxfId="0" stopIfTrue="0">
      <formula>H4&gt;600</formula>
    </cfRule>
  </conditionalFormatting>
  <conditionalFormatting sqref="K4:K13">
    <cfRule type="cellIs" priority="2" operator="greaterThan" dxfId="0">
      <formula>200</formula>
    </cfRule>
  </conditionalFormatting>
  <dataValidations count="2">
    <dataValidation sqref="C4:C13" showErrorMessage="1" showInputMessage="1" allowBlank="0" type="list">
      <formula1>"Strom,Wasser,Gas,Fernwärme"</formula1>
    </dataValidation>
    <dataValidation sqref="L4:L13" showErrorMessage="1" showInputMessage="1" allowBlank="1" type="list">
      <formula1>"Jahresablesung,Umzug,Zwischenablesung,Tarifwechsel"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22" t="inlineStr">
        <is>
          <t>Auswertung &amp; Kennzahlen</t>
        </is>
      </c>
    </row>
    <row r="3">
      <c r="A3" s="2" t="inlineStr">
        <is>
          <t>Zählertyp</t>
        </is>
      </c>
      <c r="B3" s="2" t="inlineStr">
        <is>
          <t>Summe Verbrauch</t>
        </is>
      </c>
      <c r="C3" s="2" t="inlineStr">
        <is>
          <t>Summe Kosten (€)</t>
        </is>
      </c>
    </row>
    <row r="4">
      <c r="A4" s="3" t="inlineStr">
        <is>
          <t>Strom</t>
        </is>
      </c>
      <c r="B4" s="23">
        <f>SUMIF(Zählerstände!$C$4:$C$13,A4,Zählerstände!$H$4:$H$13)</f>
        <v/>
      </c>
      <c r="C4" s="24">
        <f>SUMIF(Zählerstände!$C$4:$C$13,A4,Zählerstände!$K$4:$K$13)</f>
        <v/>
      </c>
    </row>
    <row r="5">
      <c r="A5" s="9" t="inlineStr">
        <is>
          <t>Wasser</t>
        </is>
      </c>
      <c r="B5" s="25">
        <f>SUMIF(Zählerstände!$C$4:$C$13,A5,Zählerstände!$H$4:$H$13)</f>
        <v/>
      </c>
      <c r="C5" s="26">
        <f>SUMIF(Zählerstände!$C$4:$C$13,A5,Zählerstände!$K$4:$K$13)</f>
        <v/>
      </c>
    </row>
    <row r="6">
      <c r="A6" s="3" t="inlineStr">
        <is>
          <t>Gas</t>
        </is>
      </c>
      <c r="B6" s="23">
        <f>SUMIF(Zählerstände!$C$4:$C$13,A6,Zählerstände!$H$4:$H$13)</f>
        <v/>
      </c>
      <c r="C6" s="24">
        <f>SUMIF(Zählerstände!$C$4:$C$13,A6,Zählerstände!$K$4:$K$13)</f>
        <v/>
      </c>
    </row>
    <row r="7">
      <c r="A7" s="9" t="inlineStr">
        <is>
          <t>Fernwärme</t>
        </is>
      </c>
      <c r="B7" s="25">
        <f>SUMIF(Zählerstände!$C$4:$C$13,A7,Zählerstände!$H$4:$H$13)</f>
        <v/>
      </c>
      <c r="C7" s="26">
        <f>SUMIF(Zählerstände!$C$4:$C$13,A7,Zählerstände!$K$4:$K$13)</f>
        <v/>
      </c>
    </row>
    <row r="9">
      <c r="A9" s="27" t="inlineStr">
        <is>
          <t>Kennzahl</t>
        </is>
      </c>
      <c r="B9" s="27" t="inlineStr">
        <is>
          <t>Wert</t>
        </is>
      </c>
    </row>
    <row r="10">
      <c r="A10" s="28" t="inlineStr">
        <is>
          <t>Gesamtkosten (€)</t>
        </is>
      </c>
      <c r="B10" s="29">
        <f>SUM(C4:C7)</f>
        <v/>
      </c>
    </row>
    <row r="11">
      <c r="A11" s="28" t="inlineStr">
        <is>
          <t>Gesamtverbrauch (alle Typen)</t>
        </is>
      </c>
      <c r="B11" s="30">
        <f>SUM(B4:B7)</f>
        <v/>
      </c>
    </row>
    <row r="12">
      <c r="A12" s="28" t="inlineStr">
        <is>
          <t>Anzahl Ablesungen gesamt</t>
        </is>
      </c>
      <c r="B12" s="31">
        <f>COUNTA(Zählerstände!C4:C13)</f>
        <v/>
      </c>
    </row>
    <row r="13">
      <c r="A13" s="28" t="inlineStr">
        <is>
          <t>Höchste Einzelkosten (€)</t>
        </is>
      </c>
      <c r="B13" s="29">
        <f>MAX(Zählerstände!K4:K13)</f>
        <v/>
      </c>
    </row>
    <row r="15">
      <c r="A15" s="32" t="inlineStr">
        <is>
          <t>Preistabelle je Einheit</t>
        </is>
      </c>
      <c r="B15" s="15" t="n"/>
    </row>
    <row r="16">
      <c r="A16" s="2" t="inlineStr">
        <is>
          <t>Zählertyp</t>
        </is>
      </c>
      <c r="B16" s="2" t="inlineStr">
        <is>
          <t>Preis (€)</t>
        </is>
      </c>
    </row>
    <row r="17">
      <c r="A17" s="33" t="inlineStr">
        <is>
          <t>Strom</t>
        </is>
      </c>
      <c r="B17" s="34" t="n">
        <v>0.38</v>
      </c>
    </row>
    <row r="18">
      <c r="A18" s="33" t="inlineStr">
        <is>
          <t>Wasser</t>
        </is>
      </c>
      <c r="B18" s="34" t="n">
        <v>2.15</v>
      </c>
    </row>
    <row r="19">
      <c r="A19" s="33" t="inlineStr">
        <is>
          <t>Gas</t>
        </is>
      </c>
      <c r="B19" s="34" t="n">
        <v>0.12</v>
      </c>
    </row>
    <row r="20">
      <c r="A20" s="33" t="inlineStr">
        <is>
          <t>Fernwärme</t>
        </is>
      </c>
      <c r="B20" s="34" t="n">
        <v>0.14</v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22" t="inlineStr">
        <is>
          <t>Hinweise zur Nutzung dieser Arbeitsmappe</t>
        </is>
      </c>
    </row>
    <row r="3">
      <c r="A3" s="2" t="inlineStr">
        <is>
          <t>Bereich</t>
        </is>
      </c>
      <c r="B3" s="2" t="inlineStr">
        <is>
          <t>Erläuterung</t>
        </is>
      </c>
    </row>
    <row r="4" ht="34" customHeight="1">
      <c r="A4" s="35" t="inlineStr">
        <is>
          <t>Zählerstände</t>
        </is>
      </c>
      <c r="B4" s="5" t="inlineStr">
        <is>
          <t>Erfassen Sie hier alle Ablesungen: Datum, Zählertyp, Standort, Zählernummer sowie den vorherigen und aktuellen Zählerstand (gelb hinterlegte Felder).</t>
        </is>
      </c>
    </row>
    <row r="5" ht="34" customHeight="1">
      <c r="A5" s="36" t="inlineStr">
        <is>
          <t>Verbrauch</t>
        </is>
      </c>
      <c r="B5" s="11" t="inlineStr">
        <is>
          <t>Wird automatisch berechnet als Aktueller Stand minus Vorheriger Stand (Spalte H).</t>
        </is>
      </c>
    </row>
    <row r="6" ht="34" customHeight="1">
      <c r="A6" s="35" t="inlineStr">
        <is>
          <t>Preis je Einheit</t>
        </is>
      </c>
      <c r="B6" s="5" t="inlineStr">
        <is>
          <t>Wird per VLOOKUP automatisch aus der Preistabelle auf dem Blatt 'Auswertung' (Zeilen 22-25) übernommen. Preise dort anpassbar.</t>
        </is>
      </c>
    </row>
    <row r="7" ht="34" customHeight="1">
      <c r="A7" s="36" t="inlineStr">
        <is>
          <t>Kosten</t>
        </is>
      </c>
      <c r="B7" s="11" t="inlineStr">
        <is>
          <t>Ergibt sich aus Verbrauch multipliziert mit Preis je Einheit (Spalte K).</t>
        </is>
      </c>
    </row>
    <row r="8" ht="34" customHeight="1">
      <c r="A8" s="35" t="inlineStr">
        <is>
          <t>Ablesegrund</t>
        </is>
      </c>
      <c r="B8" s="5" t="inlineStr">
        <is>
          <t>Dropdown-Auswahl: Jahresablesung, Umzug, Zwischenablesung, Tarifwechsel.</t>
        </is>
      </c>
    </row>
    <row r="9" ht="34" customHeight="1">
      <c r="A9" s="36" t="inlineStr">
        <is>
          <t>Bedingte Formatierung</t>
        </is>
      </c>
      <c r="B9" s="11" t="inlineStr">
        <is>
          <t>Hohe Verbrauchswerte (&gt;600) und hohe Kosten (&gt;200 €) werden rot hervorgehoben, um Auffälligkeiten schnell zu erkennen.</t>
        </is>
      </c>
    </row>
    <row r="10" ht="34" customHeight="1">
      <c r="A10" s="35" t="inlineStr">
        <is>
          <t>Auswertung</t>
        </is>
      </c>
      <c r="B10" s="5" t="inlineStr">
        <is>
          <t>Zeigt Summen je Zählertyp, Kennzahlen (Gesamtkosten, Gesamtverbrauch, Anzahl Ablesungen, höchste Einzelkosten) sowie Balken- und Kreisdiagramm.</t>
        </is>
      </c>
    </row>
    <row r="11" ht="34" customHeight="1">
      <c r="A11" s="36" t="inlineStr">
        <is>
          <t>Preistabelle</t>
        </is>
      </c>
      <c r="B11" s="11" t="inlineStr">
        <is>
          <t>Am unteren Bereich des Blatts 'Auswertung' – hier können aktuelle Tarifpreise je Einheit gepflegt werden, sie fließen automatisch in Blatt 'Zählerstände' ein.</t>
        </is>
      </c>
    </row>
    <row r="12" ht="34" customHeight="1">
      <c r="A12" s="35" t="inlineStr">
        <is>
          <t>Pflege</t>
        </is>
      </c>
      <c r="B12" s="5" t="inlineStr">
        <is>
          <t>Neue Ablesungen einfach in einer neuen Zeile unterhalb der letzten Zeile eintragen; Formeln in Verbrauch, Preis und Kosten entsprechend nach unten kopieren.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2026-07-17T09:41:19Z</dcterms:created>
  <dcterms:modified xmlns:dcterms="http://purl.org/dc/terms/" xmlns:xsi="http://www.w3.org/2001/XMLSchema-instance" xsi:type="dcterms:W3CDTF">2026-07-17T09:41:19Z</dcterms:modified>
</cp:coreProperties>
</file>