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ognose_Daten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Hinweise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DD.MM.JJJJ"/>
    <numFmt numFmtId="165" formatCode="#.##0,00&quot; €&quot;"/>
    <numFmt numFmtId="166" formatCode="0,0%"/>
  </numFmts>
  <fonts count="5">
    <font>
      <name val="Calibri"/>
      <family val="2"/>
      <color theme="1"/>
      <sz val="11"/>
      <scheme val="minor"/>
    </font>
    <font>
      <name val="Calibri"/>
      <b val="1"/>
      <color rgb="001E293B"/>
      <sz val="16"/>
    </font>
    <font>
      <name val="Calibri"/>
      <b val="1"/>
      <color rgb="00FFFFFF"/>
      <sz val="11"/>
    </font>
    <font>
      <b val="1"/>
    </font>
    <font>
      <b val="1"/>
      <color rgb="001E293B"/>
    </font>
  </fonts>
  <fills count="7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FFFBEB"/>
      </patternFill>
    </fill>
    <fill>
      <patternFill patternType="solid">
        <fgColor rgb="00F8FAFC"/>
      </patternFill>
    </fill>
    <fill>
      <patternFill patternType="solid">
        <fgColor rgb="00FFFFFF"/>
      </patternFill>
    </fill>
    <fill>
      <patternFill patternType="solid">
        <fgColor rgb="00C8102E"/>
      </patternFill>
    </fill>
  </fills>
  <borders count="5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28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2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left" vertical="center"/>
    </xf>
    <xf numFmtId="164" fontId="0" fillId="4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center" vertical="center" wrapText="1"/>
    </xf>
    <xf numFmtId="165" fontId="0" fillId="3" borderId="1" applyAlignment="1" pivotButton="0" quotePrefix="0" xfId="0">
      <alignment horizontal="center" vertical="center" wrapText="1"/>
    </xf>
    <xf numFmtId="165" fontId="0" fillId="4" borderId="1" applyAlignment="1" pivotButton="0" quotePrefix="0" xfId="0">
      <alignment horizontal="center" vertical="center" wrapText="1"/>
    </xf>
    <xf numFmtId="166" fontId="0" fillId="3" borderId="1" applyAlignment="1" pivotButton="0" quotePrefix="0" xfId="0">
      <alignment horizontal="center" vertical="center" wrapText="1"/>
    </xf>
    <xf numFmtId="166" fontId="0" fillId="4" borderId="1" applyAlignment="1" pivotButton="0" quotePrefix="0" xfId="0">
      <alignment horizontal="center" vertical="center" wrapText="1"/>
    </xf>
    <xf numFmtId="0" fontId="0" fillId="5" borderId="1" applyAlignment="1" pivotButton="0" quotePrefix="0" xfId="0">
      <alignment horizontal="left" vertical="center"/>
    </xf>
    <xf numFmtId="164" fontId="0" fillId="5" borderId="1" applyAlignment="1" pivotButton="0" quotePrefix="0" xfId="0">
      <alignment horizontal="center" vertical="center" wrapText="1"/>
    </xf>
    <xf numFmtId="0" fontId="0" fillId="5" borderId="1" applyAlignment="1" pivotButton="0" quotePrefix="0" xfId="0">
      <alignment horizontal="center" vertical="center" wrapText="1"/>
    </xf>
    <xf numFmtId="165" fontId="0" fillId="5" borderId="1" applyAlignment="1" pivotButton="0" quotePrefix="0" xfId="0">
      <alignment horizontal="center" vertical="center" wrapText="1"/>
    </xf>
    <xf numFmtId="166" fontId="0" fillId="5" borderId="1" applyAlignment="1" pivotButton="0" quotePrefix="0" xfId="0">
      <alignment horizontal="center" vertical="center" wrapText="1"/>
    </xf>
    <xf numFmtId="0" fontId="3" fillId="0" borderId="0" pivotButton="0" quotePrefix="0" xfId="0"/>
    <xf numFmtId="165" fontId="3" fillId="0" borderId="1" pivotButton="0" quotePrefix="0" xfId="0"/>
    <xf numFmtId="0" fontId="1" fillId="0" borderId="0" pivotButton="0" quotePrefix="0" xfId="0"/>
    <xf numFmtId="0" fontId="2" fillId="6" borderId="0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left" vertical="center"/>
    </xf>
    <xf numFmtId="0" fontId="0" fillId="0" borderId="4" pivotButton="0" quotePrefix="0" xfId="0"/>
    <xf numFmtId="0" fontId="4" fillId="5" borderId="1" applyAlignment="1" pivotButton="0" quotePrefix="0" xfId="0">
      <alignment horizontal="left" vertical="center"/>
    </xf>
    <xf numFmtId="1" fontId="0" fillId="4" borderId="1" applyAlignment="1" pivotButton="0" quotePrefix="0" xfId="0">
      <alignment horizontal="center" vertical="center" wrapText="1"/>
    </xf>
    <xf numFmtId="1" fontId="0" fillId="5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center" vertical="center" wrapText="1"/>
    </xf>
    <xf numFmtId="165" fontId="0" fillId="0" borderId="1" applyAlignment="1" pivotButton="0" quotePrefix="0" xfId="0">
      <alignment horizontal="center" vertical="center" wrapText="1"/>
    </xf>
    <xf numFmtId="0" fontId="2" fillId="6" borderId="0" applyAlignment="1" pivotButton="0" quotePrefix="0" xfId="0">
      <alignment horizontal="left" vertical="center"/>
    </xf>
    <xf numFmtId="0" fontId="0" fillId="0" borderId="0" applyAlignment="1" pivotButton="0" quotePrefix="0" xfId="0">
      <alignment horizontal="left" wrapText="1"/>
    </xf>
  </cellXfs>
  <cellStyles count="1">
    <cellStyle name="Normal" xfId="0" builtinId="0" hidden="0"/>
  </cellStyles>
  <dxfs count="2">
    <dxf>
      <font>
        <name val="Calibri"/>
        <b val="1"/>
        <color rgb="0016A34A"/>
        <sz val="11"/>
      </font>
    </dxf>
    <dxf>
      <font>
        <name val="Calibri"/>
        <b val="1"/>
        <color rgb="00DC2626"/>
        <sz val="11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Kumulierte Gewinnprognose (Monat)</a:t>
            </a:r>
          </a:p>
        </rich>
      </tx>
    </title>
    <plotArea>
      <lineChart>
        <grouping val="standard"/>
        <ser>
          <idx val="0"/>
          <order val="0"/>
          <tx>
            <strRef>
              <f>'Prognose_Daten'!O3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'Prognose_Daten'!$A$4:$A$13</f>
            </numRef>
          </cat>
          <val>
            <numRef>
              <f>'Prognose_Daten'!$O$4:$O$13</f>
            </numRef>
          </val>
          <smooth val="0"/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Monat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€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Jahresgewinn je Monat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'Prognose_Daten'!N3</f>
            </strRef>
          </tx>
          <spPr>
            <a:ln xmlns:a="http://schemas.openxmlformats.org/drawingml/2006/main">
              <a:prstDash val="solid"/>
            </a:ln>
          </spPr>
          <cat>
            <numRef>
              <f>'Prognose_Daten'!$A$4:$A$13</f>
            </numRef>
          </cat>
          <val>
            <numRef>
              <f>'Prognose_Daten'!$N$4:$N$13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Monat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€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Anteil Fixkosten / Variable Kosten / Steuer</a:t>
            </a:r>
          </a:p>
        </rich>
      </tx>
    </title>
    <plotArea>
      <pieChart>
        <varyColors val="1"/>
        <ser>
          <idx val="0"/>
          <order val="0"/>
          <tx>
            <strRef>
              <f>'Dashboard'!D20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'Dashboard'!$B$21:$B$23</f>
            </numRef>
          </cat>
          <val>
            <numRef>
              <f>'Dashboard'!$D$21:$D$23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5</col>
      <colOff>0</colOff>
      <row>3</row>
      <rowOff>0</rowOff>
    </from>
    <ext cx="648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5</col>
      <colOff>0</colOff>
      <row>20</row>
      <rowOff>0</rowOff>
    </from>
    <ext cx="6480000" cy="288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5</col>
      <colOff>0</colOff>
      <row>37</row>
      <rowOff>0</rowOff>
    </from>
    <ext cx="4320000" cy="288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15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1" customWidth="1" min="1" max="1"/>
    <col width="13" customWidth="1" min="2" max="2"/>
    <col width="14" customWidth="1" min="3" max="3"/>
    <col width="19" customWidth="1" min="4" max="4"/>
    <col width="13" customWidth="1" min="5" max="5"/>
    <col width="20" customWidth="1" min="6" max="6"/>
    <col width="14" customWidth="1" min="7" max="7"/>
    <col width="21" customWidth="1" min="8" max="8"/>
    <col width="19" customWidth="1" min="9" max="9"/>
    <col width="13" customWidth="1" min="10" max="10"/>
    <col width="13" customWidth="1" min="11" max="11"/>
    <col width="11" customWidth="1" min="12" max="12"/>
    <col width="13" customWidth="1" min="13" max="13"/>
    <col width="14" customWidth="1" min="14" max="14"/>
    <col width="22" customWidth="1" min="15" max="15"/>
    <col width="14" customWidth="1" min="16" max="16"/>
    <col width="18" customWidth="1" min="17" max="17"/>
    <col width="15" customWidth="1" min="18" max="18"/>
  </cols>
  <sheetData>
    <row r="1">
      <c r="A1" s="1" t="inlineStr">
        <is>
          <t>Totalgewinnprognose – Monatliche Ergebnisplanung 2026</t>
        </is>
      </c>
    </row>
    <row r="3">
      <c r="A3" s="2" t="inlineStr">
        <is>
          <t>Monat</t>
        </is>
      </c>
      <c r="B3" s="2" t="inlineStr">
        <is>
          <t>Datum</t>
        </is>
      </c>
      <c r="C3" s="2" t="inlineStr">
        <is>
          <t>Standort</t>
        </is>
      </c>
      <c r="D3" s="2" t="inlineStr">
        <is>
          <t>Produkt/Leistung</t>
        </is>
      </c>
      <c r="E3" s="2" t="inlineStr">
        <is>
          <t>Absatzmenge</t>
        </is>
      </c>
      <c r="F3" s="2" t="inlineStr">
        <is>
          <t>Verkaufspreis pro Einheit</t>
        </is>
      </c>
      <c r="G3" s="2" t="inlineStr">
        <is>
          <t>Umsatz</t>
        </is>
      </c>
      <c r="H3" s="2" t="inlineStr">
        <is>
          <t>Variable Kosten pro Einheit</t>
        </is>
      </c>
      <c r="I3" s="2" t="inlineStr">
        <is>
          <t>Variable Kosten gesamt</t>
        </is>
      </c>
      <c r="J3" s="2" t="inlineStr">
        <is>
          <t>Fixkosten</t>
        </is>
      </c>
      <c r="K3" s="2" t="inlineStr">
        <is>
          <t>EBIT</t>
        </is>
      </c>
      <c r="L3" s="2" t="inlineStr">
        <is>
          <t>Steuersatz</t>
        </is>
      </c>
      <c r="M3" s="2" t="inlineStr">
        <is>
          <t>Steuerbetrag</t>
        </is>
      </c>
      <c r="N3" s="2" t="inlineStr">
        <is>
          <t>Jahresgewinn</t>
        </is>
      </c>
      <c r="O3" s="2" t="inlineStr">
        <is>
          <t>Kumulierte Gewinnprognose</t>
        </is>
      </c>
      <c r="P3" s="2" t="inlineStr">
        <is>
          <t>Plan-Umsatz</t>
        </is>
      </c>
      <c r="Q3" s="2" t="inlineStr">
        <is>
          <t>Plan/Ist-Abweichung %</t>
        </is>
      </c>
      <c r="R3" s="2" t="inlineStr">
        <is>
          <t>Prognose-Status</t>
        </is>
      </c>
    </row>
    <row r="4">
      <c r="A4" s="3" t="inlineStr">
        <is>
          <t>Januar</t>
        </is>
      </c>
      <c r="B4" s="4" t="inlineStr">
        <is>
          <t>01.01.2026</t>
        </is>
      </c>
      <c r="C4" s="3" t="inlineStr">
        <is>
          <t>Berlin</t>
        </is>
      </c>
      <c r="D4" s="3" t="inlineStr">
        <is>
          <t>Beratungspaket</t>
        </is>
      </c>
      <c r="E4" s="5" t="n">
        <v>45</v>
      </c>
      <c r="F4" s="6" t="n">
        <v>320</v>
      </c>
      <c r="G4" s="7">
        <f>E4*F4</f>
        <v/>
      </c>
      <c r="H4" s="6" t="n">
        <v>90</v>
      </c>
      <c r="I4" s="7">
        <f>E4*H4</f>
        <v/>
      </c>
      <c r="J4" s="6" t="n">
        <v>6500</v>
      </c>
      <c r="K4" s="7">
        <f>G4-I4-J4</f>
        <v/>
      </c>
      <c r="L4" s="8" t="n">
        <v>0.3</v>
      </c>
      <c r="M4" s="7">
        <f>IF(K4&gt;0,K4*L4,0)</f>
        <v/>
      </c>
      <c r="N4" s="7">
        <f>K4-M4</f>
        <v/>
      </c>
      <c r="O4" s="7">
        <f>N4</f>
        <v/>
      </c>
      <c r="P4" s="6" t="n">
        <v>27000</v>
      </c>
      <c r="Q4" s="9">
        <f>IFERROR((G4-P4)/P4,0)</f>
        <v/>
      </c>
      <c r="R4" s="3">
        <f>IF(N4&gt;=0,"Positiv","Negativ")</f>
        <v/>
      </c>
    </row>
    <row r="5">
      <c r="A5" s="10" t="inlineStr">
        <is>
          <t>Februar</t>
        </is>
      </c>
      <c r="B5" s="11" t="inlineStr">
        <is>
          <t>01.02.2026</t>
        </is>
      </c>
      <c r="C5" s="10" t="inlineStr">
        <is>
          <t>München</t>
        </is>
      </c>
      <c r="D5" s="10" t="inlineStr">
        <is>
          <t>Software-Abo</t>
        </is>
      </c>
      <c r="E5" s="12" t="n">
        <v>80</v>
      </c>
      <c r="F5" s="6" t="n">
        <v>210</v>
      </c>
      <c r="G5" s="13">
        <f>E5*F5</f>
        <v/>
      </c>
      <c r="H5" s="6" t="n">
        <v>60</v>
      </c>
      <c r="I5" s="13">
        <f>E5*H5</f>
        <v/>
      </c>
      <c r="J5" s="6" t="n">
        <v>8200</v>
      </c>
      <c r="K5" s="13">
        <f>G5-I5-J5</f>
        <v/>
      </c>
      <c r="L5" s="8" t="n">
        <v>0.3</v>
      </c>
      <c r="M5" s="13">
        <f>IF(K5&gt;0,K5*L5,0)</f>
        <v/>
      </c>
      <c r="N5" s="13">
        <f>K5-M5</f>
        <v/>
      </c>
      <c r="O5" s="13">
        <f>O4+N5</f>
        <v/>
      </c>
      <c r="P5" s="6" t="n">
        <v>17500</v>
      </c>
      <c r="Q5" s="14">
        <f>IFERROR((G5-P5)/P5,0)</f>
        <v/>
      </c>
      <c r="R5" s="10">
        <f>IF(N5&gt;=0,"Positiv","Negativ")</f>
        <v/>
      </c>
    </row>
    <row r="6">
      <c r="A6" s="3" t="inlineStr">
        <is>
          <t>März</t>
        </is>
      </c>
      <c r="B6" s="4" t="inlineStr">
        <is>
          <t>01.03.2026</t>
        </is>
      </c>
      <c r="C6" s="3" t="inlineStr">
        <is>
          <t>Hamburg</t>
        </is>
      </c>
      <c r="D6" s="3" t="inlineStr">
        <is>
          <t>Wartungsvertrag</t>
        </is>
      </c>
      <c r="E6" s="5" t="n">
        <v>60</v>
      </c>
      <c r="F6" s="6" t="n">
        <v>260</v>
      </c>
      <c r="G6" s="7">
        <f>E6*F6</f>
        <v/>
      </c>
      <c r="H6" s="6" t="n">
        <v>80</v>
      </c>
      <c r="I6" s="7">
        <f>E6*H6</f>
        <v/>
      </c>
      <c r="J6" s="6" t="n">
        <v>9500</v>
      </c>
      <c r="K6" s="7">
        <f>G6-I6-J6</f>
        <v/>
      </c>
      <c r="L6" s="8" t="n">
        <v>0.3</v>
      </c>
      <c r="M6" s="7">
        <f>IF(K6&gt;0,K6*L6,0)</f>
        <v/>
      </c>
      <c r="N6" s="7">
        <f>K6-M6</f>
        <v/>
      </c>
      <c r="O6" s="7">
        <f>O5+N6</f>
        <v/>
      </c>
      <c r="P6" s="6" t="n">
        <v>16000</v>
      </c>
      <c r="Q6" s="9">
        <f>IFERROR((G6-P6)/P6,0)</f>
        <v/>
      </c>
      <c r="R6" s="3">
        <f>IF(N6&gt;=0,"Positiv","Negativ")</f>
        <v/>
      </c>
    </row>
    <row r="7">
      <c r="A7" s="10" t="inlineStr">
        <is>
          <t>April</t>
        </is>
      </c>
      <c r="B7" s="11" t="inlineStr">
        <is>
          <t>01.04.2026</t>
        </is>
      </c>
      <c r="C7" s="10" t="inlineStr">
        <is>
          <t>Köln</t>
        </is>
      </c>
      <c r="D7" s="10" t="inlineStr">
        <is>
          <t>Schulung</t>
        </is>
      </c>
      <c r="E7" s="12" t="n">
        <v>35</v>
      </c>
      <c r="F7" s="6" t="n">
        <v>380</v>
      </c>
      <c r="G7" s="13">
        <f>E7*F7</f>
        <v/>
      </c>
      <c r="H7" s="6" t="n">
        <v>110</v>
      </c>
      <c r="I7" s="13">
        <f>E7*H7</f>
        <v/>
      </c>
      <c r="J7" s="6" t="n">
        <v>7200</v>
      </c>
      <c r="K7" s="13">
        <f>G7-I7-J7</f>
        <v/>
      </c>
      <c r="L7" s="8" t="n">
        <v>0.3</v>
      </c>
      <c r="M7" s="13">
        <f>IF(K7&gt;0,K7*L7,0)</f>
        <v/>
      </c>
      <c r="N7" s="13">
        <f>K7-M7</f>
        <v/>
      </c>
      <c r="O7" s="13">
        <f>O6+N7</f>
        <v/>
      </c>
      <c r="P7" s="6" t="n">
        <v>14000</v>
      </c>
      <c r="Q7" s="14">
        <f>IFERROR((G7-P7)/P7,0)</f>
        <v/>
      </c>
      <c r="R7" s="10">
        <f>IF(N7&gt;=0,"Positiv","Negativ")</f>
        <v/>
      </c>
    </row>
    <row r="8">
      <c r="A8" s="3" t="inlineStr">
        <is>
          <t>Mai</t>
        </is>
      </c>
      <c r="B8" s="4" t="inlineStr">
        <is>
          <t>01.05.2026</t>
        </is>
      </c>
      <c r="C8" s="3" t="inlineStr">
        <is>
          <t>Frankfurt</t>
        </is>
      </c>
      <c r="D8" s="3" t="inlineStr">
        <is>
          <t>Premium-Support</t>
        </is>
      </c>
      <c r="E8" s="5" t="n">
        <v>55</v>
      </c>
      <c r="F8" s="6" t="n">
        <v>300</v>
      </c>
      <c r="G8" s="7">
        <f>E8*F8</f>
        <v/>
      </c>
      <c r="H8" s="6" t="n">
        <v>95</v>
      </c>
      <c r="I8" s="7">
        <f>E8*H8</f>
        <v/>
      </c>
      <c r="J8" s="6" t="n">
        <v>11000</v>
      </c>
      <c r="K8" s="7">
        <f>G8-I8-J8</f>
        <v/>
      </c>
      <c r="L8" s="8" t="n">
        <v>0.3</v>
      </c>
      <c r="M8" s="7">
        <f>IF(K8&gt;0,K8*L8,0)</f>
        <v/>
      </c>
      <c r="N8" s="7">
        <f>K8-M8</f>
        <v/>
      </c>
      <c r="O8" s="7">
        <f>O7+N8</f>
        <v/>
      </c>
      <c r="P8" s="6" t="n">
        <v>15500</v>
      </c>
      <c r="Q8" s="9">
        <f>IFERROR((G8-P8)/P8,0)</f>
        <v/>
      </c>
      <c r="R8" s="3">
        <f>IF(N8&gt;=0,"Positiv","Negativ")</f>
        <v/>
      </c>
    </row>
    <row r="9">
      <c r="A9" s="10" t="inlineStr">
        <is>
          <t>Juni</t>
        </is>
      </c>
      <c r="B9" s="11" t="inlineStr">
        <is>
          <t>01.06.2026</t>
        </is>
      </c>
      <c r="C9" s="10" t="inlineStr">
        <is>
          <t>Leipzig</t>
        </is>
      </c>
      <c r="D9" s="10" t="inlineStr">
        <is>
          <t>Beratungspaket</t>
        </is>
      </c>
      <c r="E9" s="12" t="n">
        <v>40</v>
      </c>
      <c r="F9" s="6" t="n">
        <v>330</v>
      </c>
      <c r="G9" s="13">
        <f>E9*F9</f>
        <v/>
      </c>
      <c r="H9" s="6" t="n">
        <v>100</v>
      </c>
      <c r="I9" s="13">
        <f>E9*H9</f>
        <v/>
      </c>
      <c r="J9" s="6" t="n">
        <v>5800</v>
      </c>
      <c r="K9" s="13">
        <f>G9-I9-J9</f>
        <v/>
      </c>
      <c r="L9" s="8" t="n">
        <v>0.3</v>
      </c>
      <c r="M9" s="13">
        <f>IF(K9&gt;0,K9*L9,0)</f>
        <v/>
      </c>
      <c r="N9" s="13">
        <f>K9-M9</f>
        <v/>
      </c>
      <c r="O9" s="13">
        <f>O8+N9</f>
        <v/>
      </c>
      <c r="P9" s="6" t="n">
        <v>12500</v>
      </c>
      <c r="Q9" s="14">
        <f>IFERROR((G9-P9)/P9,0)</f>
        <v/>
      </c>
      <c r="R9" s="10">
        <f>IF(N9&gt;=0,"Positiv","Negativ")</f>
        <v/>
      </c>
    </row>
    <row r="10">
      <c r="A10" s="3" t="inlineStr">
        <is>
          <t>Juli</t>
        </is>
      </c>
      <c r="B10" s="4" t="inlineStr">
        <is>
          <t>01.07.2026</t>
        </is>
      </c>
      <c r="C10" s="3" t="inlineStr">
        <is>
          <t>Stuttgart</t>
        </is>
      </c>
      <c r="D10" s="3" t="inlineStr">
        <is>
          <t>Software-Abo</t>
        </is>
      </c>
      <c r="E10" s="5" t="n">
        <v>95</v>
      </c>
      <c r="F10" s="6" t="n">
        <v>195</v>
      </c>
      <c r="G10" s="7">
        <f>E10*F10</f>
        <v/>
      </c>
      <c r="H10" s="6" t="n">
        <v>55</v>
      </c>
      <c r="I10" s="7">
        <f>E10*H10</f>
        <v/>
      </c>
      <c r="J10" s="6" t="n">
        <v>9900</v>
      </c>
      <c r="K10" s="7">
        <f>G10-I10-J10</f>
        <v/>
      </c>
      <c r="L10" s="8" t="n">
        <v>0.3</v>
      </c>
      <c r="M10" s="7">
        <f>IF(K10&gt;0,K10*L10,0)</f>
        <v/>
      </c>
      <c r="N10" s="7">
        <f>K10-M10</f>
        <v/>
      </c>
      <c r="O10" s="7">
        <f>O9+N10</f>
        <v/>
      </c>
      <c r="P10" s="6" t="n">
        <v>19500</v>
      </c>
      <c r="Q10" s="9">
        <f>IFERROR((G10-P10)/P10,0)</f>
        <v/>
      </c>
      <c r="R10" s="3">
        <f>IF(N10&gt;=0,"Positiv","Negativ")</f>
        <v/>
      </c>
    </row>
    <row r="11">
      <c r="A11" s="10" t="inlineStr">
        <is>
          <t>August</t>
        </is>
      </c>
      <c r="B11" s="11" t="inlineStr">
        <is>
          <t>01.08.2026</t>
        </is>
      </c>
      <c r="C11" s="10" t="inlineStr">
        <is>
          <t>Düsseldorf</t>
        </is>
      </c>
      <c r="D11" s="10" t="inlineStr">
        <is>
          <t>Wartungsvertrag</t>
        </is>
      </c>
      <c r="E11" s="12" t="n">
        <v>70</v>
      </c>
      <c r="F11" s="6" t="n">
        <v>250</v>
      </c>
      <c r="G11" s="13">
        <f>E11*F11</f>
        <v/>
      </c>
      <c r="H11" s="6" t="n">
        <v>75</v>
      </c>
      <c r="I11" s="13">
        <f>E11*H11</f>
        <v/>
      </c>
      <c r="J11" s="6" t="n">
        <v>10500</v>
      </c>
      <c r="K11" s="13">
        <f>G11-I11-J11</f>
        <v/>
      </c>
      <c r="L11" s="8" t="n">
        <v>0.3</v>
      </c>
      <c r="M11" s="13">
        <f>IF(K11&gt;0,K11*L11,0)</f>
        <v/>
      </c>
      <c r="N11" s="13">
        <f>K11-M11</f>
        <v/>
      </c>
      <c r="O11" s="13">
        <f>O10+N11</f>
        <v/>
      </c>
      <c r="P11" s="6" t="n">
        <v>18000</v>
      </c>
      <c r="Q11" s="14">
        <f>IFERROR((G11-P11)/P11,0)</f>
        <v/>
      </c>
      <c r="R11" s="10">
        <f>IF(N11&gt;=0,"Positiv","Negativ")</f>
        <v/>
      </c>
    </row>
    <row r="12">
      <c r="A12" s="3" t="inlineStr">
        <is>
          <t>September</t>
        </is>
      </c>
      <c r="B12" s="4" t="inlineStr">
        <is>
          <t>01.09.2026</t>
        </is>
      </c>
      <c r="C12" s="3" t="inlineStr">
        <is>
          <t>Dortmund</t>
        </is>
      </c>
      <c r="D12" s="3" t="inlineStr">
        <is>
          <t>Schulung</t>
        </is>
      </c>
      <c r="E12" s="5" t="n">
        <v>30</v>
      </c>
      <c r="F12" s="6" t="n">
        <v>400</v>
      </c>
      <c r="G12" s="7">
        <f>E12*F12</f>
        <v/>
      </c>
      <c r="H12" s="6" t="n">
        <v>120</v>
      </c>
      <c r="I12" s="7">
        <f>E12*H12</f>
        <v/>
      </c>
      <c r="J12" s="6" t="n">
        <v>6000</v>
      </c>
      <c r="K12" s="7">
        <f>G12-I12-J12</f>
        <v/>
      </c>
      <c r="L12" s="8" t="n">
        <v>0.3</v>
      </c>
      <c r="M12" s="7">
        <f>IF(K12&gt;0,K12*L12,0)</f>
        <v/>
      </c>
      <c r="N12" s="7">
        <f>K12-M12</f>
        <v/>
      </c>
      <c r="O12" s="7">
        <f>O11+N12</f>
        <v/>
      </c>
      <c r="P12" s="6" t="n">
        <v>13000</v>
      </c>
      <c r="Q12" s="9">
        <f>IFERROR((G12-P12)/P12,0)</f>
        <v/>
      </c>
      <c r="R12" s="3">
        <f>IF(N12&gt;=0,"Positiv","Negativ")</f>
        <v/>
      </c>
    </row>
    <row r="13">
      <c r="A13" s="10" t="inlineStr">
        <is>
          <t>Oktober</t>
        </is>
      </c>
      <c r="B13" s="11" t="inlineStr">
        <is>
          <t>01.10.2026</t>
        </is>
      </c>
      <c r="C13" s="10" t="inlineStr">
        <is>
          <t>Bremen</t>
        </is>
      </c>
      <c r="D13" s="10" t="inlineStr">
        <is>
          <t>Premium-Support</t>
        </is>
      </c>
      <c r="E13" s="12" t="n">
        <v>65</v>
      </c>
      <c r="F13" s="6" t="n">
        <v>290</v>
      </c>
      <c r="G13" s="13">
        <f>E13*F13</f>
        <v/>
      </c>
      <c r="H13" s="6" t="n">
        <v>90</v>
      </c>
      <c r="I13" s="13">
        <f>E13*H13</f>
        <v/>
      </c>
      <c r="J13" s="6" t="n">
        <v>13000</v>
      </c>
      <c r="K13" s="13">
        <f>G13-I13-J13</f>
        <v/>
      </c>
      <c r="L13" s="8" t="n">
        <v>0.3</v>
      </c>
      <c r="M13" s="13">
        <f>IF(K13&gt;0,K13*L13,0)</f>
        <v/>
      </c>
      <c r="N13" s="13">
        <f>K13-M13</f>
        <v/>
      </c>
      <c r="O13" s="13">
        <f>O12+N13</f>
        <v/>
      </c>
      <c r="P13" s="6" t="n">
        <v>20500</v>
      </c>
      <c r="Q13" s="14">
        <f>IFERROR((G13-P13)/P13,0)</f>
        <v/>
      </c>
      <c r="R13" s="10">
        <f>IF(N13&gt;=0,"Positiv","Negativ")</f>
        <v/>
      </c>
    </row>
    <row r="15">
      <c r="A15" s="15" t="inlineStr">
        <is>
          <t>Totaal</t>
        </is>
      </c>
      <c r="G15" s="16">
        <f>SUM(G4:G13)</f>
        <v/>
      </c>
      <c r="I15" s="16">
        <f>SUM(I4:I13)</f>
        <v/>
      </c>
      <c r="K15" s="16">
        <f>SUM(K4:K13)</f>
        <v/>
      </c>
      <c r="M15" s="16">
        <f>SUM(M4:M13)</f>
        <v/>
      </c>
      <c r="N15" s="16">
        <f>SUM(N4:N13)</f>
        <v/>
      </c>
    </row>
  </sheetData>
  <mergeCells count="1">
    <mergeCell ref="A1:R1"/>
  </mergeCells>
  <conditionalFormatting sqref="N4:N13">
    <cfRule type="expression" priority="1" dxfId="0" stopIfTrue="1">
      <formula>N4&gt;=0</formula>
    </cfRule>
    <cfRule type="expression" priority="2" dxfId="1" stopIfTrue="1">
      <formula>N4&lt;0</formula>
    </cfRule>
  </conditionalFormatting>
  <conditionalFormatting sqref="R4:R13">
    <cfRule type="expression" priority="3" dxfId="0" stopIfTrue="1">
      <formula>R4="Positiv"</formula>
    </cfRule>
    <cfRule type="expression" priority="4" dxfId="1" stopIfTrue="1">
      <formula>R4="Negativ"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23"/>
  <sheetViews>
    <sheetView workbookViewId="0">
      <selection activeCell="A1" sqref="A1"/>
    </sheetView>
  </sheetViews>
  <sheetFormatPr baseColWidth="8" defaultRowHeight="15"/>
  <cols>
    <col width="3" customWidth="1" min="1" max="1"/>
    <col width="30" customWidth="1" min="2" max="2"/>
    <col width="20" customWidth="1" min="3" max="3"/>
    <col width="20" customWidth="1" min="4" max="4"/>
    <col width="3" customWidth="1" min="5" max="5"/>
    <col width="14" customWidth="1" min="6" max="6"/>
    <col width="14" customWidth="1" min="7" max="7"/>
    <col width="14" customWidth="1" min="8" max="8"/>
  </cols>
  <sheetData>
    <row r="1">
      <c r="A1" s="17" t="inlineStr">
        <is>
          <t>Dashboard – Totalgewinnprognose 2026</t>
        </is>
      </c>
    </row>
    <row r="3">
      <c r="B3" s="18" t="inlineStr">
        <is>
          <t>Kennzahlen</t>
        </is>
      </c>
    </row>
    <row r="4">
      <c r="B4" s="19" t="inlineStr">
        <is>
          <t>Gesamtumsatz</t>
        </is>
      </c>
      <c r="C4" s="20" t="n"/>
      <c r="D4" s="7">
        <f>SUM(Prognose_Daten!G4:G13)</f>
        <v/>
      </c>
    </row>
    <row r="5">
      <c r="B5" s="21" t="inlineStr">
        <is>
          <t>Gesamt-EBIT</t>
        </is>
      </c>
      <c r="C5" s="20" t="n"/>
      <c r="D5" s="13">
        <f>SUM(Prognose_Daten!K4:K13)</f>
        <v/>
      </c>
    </row>
    <row r="6">
      <c r="B6" s="19" t="inlineStr">
        <is>
          <t>Gesamtsteuer</t>
        </is>
      </c>
      <c r="C6" s="20" t="n"/>
      <c r="D6" s="7">
        <f>SUM(Prognose_Daten!M4:M13)</f>
        <v/>
      </c>
    </row>
    <row r="7">
      <c r="B7" s="21" t="inlineStr">
        <is>
          <t>Gesamtjahresgewinn</t>
        </is>
      </c>
      <c r="C7" s="20" t="n"/>
      <c r="D7" s="13">
        <f>SUM(Prognose_Daten!N4:N13)</f>
        <v/>
      </c>
    </row>
    <row r="8">
      <c r="B8" s="19" t="inlineStr">
        <is>
          <t>Durchschnittlicher Monatsgewinn</t>
        </is>
      </c>
      <c r="C8" s="20" t="n"/>
      <c r="D8" s="7">
        <f>AVERAGE(Prognose_Daten!N4:N13)</f>
        <v/>
      </c>
    </row>
    <row r="9">
      <c r="B9" s="21" t="inlineStr">
        <is>
          <t>Gewinnmarge in %</t>
        </is>
      </c>
      <c r="C9" s="20" t="n"/>
      <c r="D9" s="14">
        <f>IFERROR(D7/D4,0)</f>
        <v/>
      </c>
    </row>
    <row r="10">
      <c r="B10" s="19" t="inlineStr">
        <is>
          <t>Anzahl positiver Monate</t>
        </is>
      </c>
      <c r="C10" s="20" t="n"/>
      <c r="D10" s="22">
        <f>COUNTIF(Prognose_Daten!R4:R13,"Positiv")</f>
        <v/>
      </c>
    </row>
    <row r="11">
      <c r="B11" s="21" t="inlineStr">
        <is>
          <t>Anzahl negativer Monate</t>
        </is>
      </c>
      <c r="C11" s="20" t="n"/>
      <c r="D11" s="23">
        <f>COUNTIF(Prognose_Daten!R4:R13,"Negativ")</f>
        <v/>
      </c>
    </row>
    <row r="14">
      <c r="B14" s="18" t="inlineStr">
        <is>
          <t>Monatsauswahl (VLOOKUP)</t>
        </is>
      </c>
    </row>
    <row r="15">
      <c r="B15" s="15" t="inlineStr">
        <is>
          <t>Monat auswählen:</t>
        </is>
      </c>
      <c r="C15" s="24" t="inlineStr">
        <is>
          <t>Januar</t>
        </is>
      </c>
    </row>
    <row r="16">
      <c r="B16" s="15" t="inlineStr">
        <is>
          <t>Jahresgewinn dieses Monats:</t>
        </is>
      </c>
      <c r="C16" s="25">
        <f>IFERROR(VLOOKUP(C15,Prognose_Daten!A4:N13,14,FALSE),0)</f>
        <v/>
      </c>
    </row>
    <row r="17">
      <c r="B17" s="15" t="inlineStr">
        <is>
          <t>Umsatz dieses Monats:</t>
        </is>
      </c>
      <c r="C17" s="25">
        <f>IFERROR(VLOOKUP(C15,Prognose_Daten!A4:N13,7,FALSE),0)</f>
        <v/>
      </c>
    </row>
    <row r="20">
      <c r="B20" s="18" t="inlineStr">
        <is>
          <t>Kostenaufteilung (Gesamtjahr)</t>
        </is>
      </c>
    </row>
    <row r="21">
      <c r="B21" s="3" t="inlineStr">
        <is>
          <t>Fixkosten</t>
        </is>
      </c>
      <c r="C21" s="20" t="n"/>
      <c r="D21" s="7">
        <f>SUM(Prognose_Daten!J4:J13)</f>
        <v/>
      </c>
    </row>
    <row r="22">
      <c r="B22" s="10" t="inlineStr">
        <is>
          <t>Variable Kosten</t>
        </is>
      </c>
      <c r="C22" s="20" t="n"/>
      <c r="D22" s="13">
        <f>SUM(Prognose_Daten!I4:I13)</f>
        <v/>
      </c>
    </row>
    <row r="23">
      <c r="B23" s="3" t="inlineStr">
        <is>
          <t>Steuer</t>
        </is>
      </c>
      <c r="C23" s="20" t="n"/>
      <c r="D23" s="7">
        <f>SUM(Prognose_Daten!M4:M13)</f>
        <v/>
      </c>
    </row>
  </sheetData>
  <mergeCells count="15">
    <mergeCell ref="A1:H1"/>
    <mergeCell ref="B3:D3"/>
    <mergeCell ref="B4:C4"/>
    <mergeCell ref="B5:C5"/>
    <mergeCell ref="B6:C6"/>
    <mergeCell ref="B7:C7"/>
    <mergeCell ref="B8:C8"/>
    <mergeCell ref="B9:C9"/>
    <mergeCell ref="B10:C10"/>
    <mergeCell ref="B11:C11"/>
    <mergeCell ref="B14:D14"/>
    <mergeCell ref="B20:D20"/>
    <mergeCell ref="B21:C21"/>
    <mergeCell ref="B22:C22"/>
    <mergeCell ref="B23:C23"/>
  </mergeCells>
  <conditionalFormatting sqref="D4:D11">
    <cfRule type="expression" priority="1" dxfId="0" stopIfTrue="0">
      <formula>D4&gt;=0</formula>
    </cfRule>
  </conditionalFormatting>
  <dataValidations count="1">
    <dataValidation sqref="C15" showErrorMessage="1" showInputMessage="1" allowBlank="1" type="list">
      <formula1>"Januar,Februar,März,April,Mai,Juni,Juli,August,September,Oktober"</formula1>
    </dataValidation>
  </dataValidation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31"/>
  <sheetViews>
    <sheetView workbookViewId="0">
      <selection activeCell="A1" sqref="A1"/>
    </sheetView>
  </sheetViews>
  <sheetFormatPr baseColWidth="8" defaultRowHeight="15"/>
  <cols>
    <col width="30" customWidth="1" min="1" max="1"/>
    <col width="22" customWidth="1" min="2" max="2"/>
    <col width="22" customWidth="1" min="3" max="3"/>
    <col width="22" customWidth="1" min="4" max="4"/>
    <col width="22" customWidth="1" min="5" max="5"/>
  </cols>
  <sheetData>
    <row r="1">
      <c r="A1" s="17" t="inlineStr">
        <is>
          <t>Hinweise und Anleitung zur Totalgewinnprognose</t>
        </is>
      </c>
    </row>
    <row r="3" ht="16" customHeight="1">
      <c r="A3" s="26" t="inlineStr">
        <is>
          <t>Zweck der Datei</t>
        </is>
      </c>
    </row>
    <row r="4" ht="16" customHeight="1">
      <c r="A4" s="27" t="inlineStr">
        <is>
          <t>Diese Arbeitsmappe dient der monatlichen Prognose des Totalgewinns Ihres Unternehmens.</t>
        </is>
      </c>
    </row>
    <row r="5" ht="16" customHeight="1">
      <c r="A5" s="27" t="inlineStr">
        <is>
          <t>Sie umfasst Erlöse, variable und fixe Kosten, Steuern sowie das kumulierte Ergebnis.</t>
        </is>
      </c>
    </row>
    <row r="6" ht="16" customHeight="1">
      <c r="A6" s="27" t="inlineStr">
        <is>
          <t>Alle Zahlen sind Beispieldaten für 2026 und müssen an Ihr Unternehmen angepasst werden.</t>
        </is>
      </c>
    </row>
    <row r="7" ht="16" customHeight="1"/>
    <row r="8" ht="16" customHeight="1">
      <c r="A8" s="26" t="inlineStr">
        <is>
          <t>Erläuterung der Eingabefelder</t>
        </is>
      </c>
    </row>
    <row r="9" ht="16" customHeight="1">
      <c r="A9" s="27" t="inlineStr">
        <is>
          <t>Verkaufspreis pro Einheit, Variable Kosten pro Einheit, Fixkosten, Steuersatz und Plan-Umsatz</t>
        </is>
      </c>
    </row>
    <row r="10" ht="16" customHeight="1">
      <c r="A10" s="27" t="inlineStr">
        <is>
          <t>sind gelb hinterlegte Eingabefelder (Sheet Prognose_Daten) und können direkt bearbeitet werden.</t>
        </is>
      </c>
    </row>
    <row r="11" ht="16" customHeight="1">
      <c r="A11" s="27" t="inlineStr">
        <is>
          <t>Alle übrigen Werte werden automatisch berechnet und sollten nicht manuell überschrieben werden.</t>
        </is>
      </c>
    </row>
    <row r="12" ht="16" customHeight="1"/>
    <row r="13" ht="16" customHeight="1">
      <c r="A13" s="26" t="inlineStr">
        <is>
          <t>Annahmen zur Steuerberechnung</t>
        </is>
      </c>
    </row>
    <row r="14" ht="16" customHeight="1">
      <c r="A14" s="27" t="inlineStr">
        <is>
          <t>Der Steuersatz ist standardmäßig auf 0,30 (30%) gesetzt, was einer vereinfachten Annahme für</t>
        </is>
      </c>
    </row>
    <row r="15" ht="16" customHeight="1">
      <c r="A15" s="27" t="inlineStr">
        <is>
          <t>Kapitalgesellschaften entspricht (z. B. Körperschaftsteuer zzgl. Gewerbesteuer). Bei anderen</t>
        </is>
      </c>
    </row>
    <row r="16" ht="16" customHeight="1">
      <c r="A16" s="27" t="inlineStr">
        <is>
          <t>Rechtsformen oder vereinfachten Annahmen kann ein Satz von z. B. 0,15 (15%) verwendet werden.</t>
        </is>
      </c>
    </row>
    <row r="17" ht="16" customHeight="1">
      <c r="A17" s="27" t="inlineStr">
        <is>
          <t>Bitte passen Sie den Steuersatz an die tatsächliche steuerliche Situation Ihres Unternehmens an.</t>
        </is>
      </c>
    </row>
    <row r="18" ht="16" customHeight="1"/>
    <row r="19" ht="16" customHeight="1">
      <c r="A19" s="26" t="inlineStr">
        <is>
          <t>Hinweis zu Umsatzsteuer/Vorsteuer</t>
        </is>
      </c>
    </row>
    <row r="20" ht="16" customHeight="1">
      <c r="A20" s="27" t="inlineStr">
        <is>
          <t>Alle dargestellten Umsätze und Kosten verstehen sich als Nettobeträge (ohne Umsatzsteuer).</t>
        </is>
      </c>
    </row>
    <row r="21" ht="16" customHeight="1">
      <c r="A21" s="27" t="inlineStr">
        <is>
          <t>Sofern eine Betrachtung inklusive Umsatzsteuer/Vorsteuer erforderlich ist, ergänzen Sie bitte</t>
        </is>
      </c>
    </row>
    <row r="22" ht="16" customHeight="1">
      <c r="A22" s="27" t="inlineStr">
        <is>
          <t>separate Spalten für Umsatzsteuer (19%/7%) und Vorsteuerabzug.</t>
        </is>
      </c>
    </row>
    <row r="23" ht="16" customHeight="1"/>
    <row r="24" ht="16" customHeight="1">
      <c r="A24" s="26" t="inlineStr">
        <is>
          <t>Farb-Legende</t>
        </is>
      </c>
    </row>
    <row r="25" ht="16" customHeight="1">
      <c r="A25" s="27" t="inlineStr">
        <is>
          <t>Hellgelb (#FFFBEB): Eingabefeld – hier können Sie Werte anpassen.</t>
        </is>
      </c>
    </row>
    <row r="26" ht="16" customHeight="1">
      <c r="A26" s="27" t="inlineStr">
        <is>
          <t>Grün (#16A34A): Positiver Wert (Gewinn, positive Abweichung).</t>
        </is>
      </c>
    </row>
    <row r="27" ht="16" customHeight="1">
      <c r="A27" s="27" t="inlineStr">
        <is>
          <t>Rot (#DC2626): Negativer Wert bzw. Alarm (Verlust, negative Abweichung).</t>
        </is>
      </c>
    </row>
    <row r="28" ht="16" customHeight="1"/>
    <row r="29" ht="16" customHeight="1">
      <c r="A29" s="26" t="inlineStr">
        <is>
          <t>Wichtiger Hinweis</t>
        </is>
      </c>
    </row>
    <row r="30" ht="16" customHeight="1">
      <c r="A30" s="27" t="inlineStr">
        <is>
          <t>Alle Zahlen, Steuersätze und Annahmen in dieser Datei sind Beispielwerte.</t>
        </is>
      </c>
    </row>
    <row r="31" ht="16" customHeight="1">
      <c r="A31" s="27" t="inlineStr">
        <is>
          <t>Bitte passen Sie diese vor der Verwendung an die tatsächlichen Verhältnisse Ihres Unternehmens an.</t>
        </is>
      </c>
    </row>
    <row r="32" ht="16" customHeight="1"/>
  </sheetData>
  <mergeCells count="25">
    <mergeCell ref="A1:E1"/>
    <mergeCell ref="A3:E3"/>
    <mergeCell ref="A4:E4"/>
    <mergeCell ref="A5:E5"/>
    <mergeCell ref="A6:E6"/>
    <mergeCell ref="A8:E8"/>
    <mergeCell ref="A9:E9"/>
    <mergeCell ref="A10:E10"/>
    <mergeCell ref="A11:E11"/>
    <mergeCell ref="A13:E13"/>
    <mergeCell ref="A14:E14"/>
    <mergeCell ref="A15:E15"/>
    <mergeCell ref="A16:E16"/>
    <mergeCell ref="A17:E17"/>
    <mergeCell ref="A19:E19"/>
    <mergeCell ref="A20:E20"/>
    <mergeCell ref="A21:E21"/>
    <mergeCell ref="A22:E22"/>
    <mergeCell ref="A24:E24"/>
    <mergeCell ref="A25:E25"/>
    <mergeCell ref="A26:E26"/>
    <mergeCell ref="A27:E27"/>
    <mergeCell ref="A29:E29"/>
    <mergeCell ref="A30:E30"/>
    <mergeCell ref="A31:E3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2026-07-07T06:34:10Z</dcterms:created>
  <dcterms:modified xmlns:dcterms="http://purl.org/dc/terms/" xmlns:xsi="http://www.w3.org/2001/XMLSchema-instance" xsi:type="dcterms:W3CDTF">2026-07-07T06:34:10Z</dcterms:modified>
</cp:coreProperties>
</file>