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winnprogno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2" fillId="2" borderId="1" pivotButton="0" quotePrefix="0" xfId="0"/>
    <xf numFmtId="0" fontId="3" fillId="4" borderId="1" pivotButton="0" quotePrefix="0" xfId="0"/>
    <xf numFmtId="164" fontId="3" fillId="3" borderId="1" pivotButton="0" quotePrefix="0" xfId="0"/>
    <xf numFmtId="164" fontId="3" fillId="4" borderId="1" pivotButton="0" quotePrefix="0" xfId="0"/>
    <xf numFmtId="165" fontId="3" fillId="4" borderId="1" pivotButton="0" quotePrefix="0" xfId="0"/>
    <xf numFmtId="0" fontId="3" fillId="4" borderId="1" applyAlignment="1" pivotButton="0" quotePrefix="0" xfId="0">
      <alignment horizontal="center" vertical="center"/>
    </xf>
    <xf numFmtId="0" fontId="3" fillId="3" borderId="1" pivotButton="0" quotePrefix="0" xfId="0"/>
    <xf numFmtId="165" fontId="3" fillId="3" borderId="1" pivotButton="0" quotePrefix="0" xfId="0"/>
    <xf numFmtId="0" fontId="3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0" fontId="3" fillId="5" borderId="1" applyAlignment="1" pivotButton="0" quotePrefix="0" xfId="0">
      <alignment horizontal="center" vertical="center"/>
    </xf>
    <xf numFmtId="0" fontId="4" fillId="6" borderId="1" pivotButton="0" quotePrefix="0" xfId="0"/>
    <xf numFmtId="0" fontId="0" fillId="6" borderId="1" pivotButton="0" quotePrefix="0" xfId="0"/>
    <xf numFmtId="164" fontId="4" fillId="6" borderId="1" pivotButton="0" quotePrefix="0" xfId="0"/>
    <xf numFmtId="165" fontId="4" fillId="6" borderId="1" pivotButton="0" quotePrefix="0" xfId="0"/>
    <xf numFmtId="0" fontId="5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4" fillId="3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1" fontId="4" fillId="3" borderId="1" applyAlignment="1" pivotButton="0" quotePrefix="0" xfId="0">
      <alignment horizontal="center" vertical="center"/>
    </xf>
    <xf numFmtId="0" fontId="3" fillId="0" borderId="1" pivotButton="0" quotePrefix="0" xfId="0"/>
    <xf numFmtId="164" fontId="3" fillId="0" borderId="1" pivotButton="0" quotePrefix="0" xfId="0"/>
    <xf numFmtId="165" fontId="3" fillId="0" borderId="1" pivotButton="0" quotePrefix="0" xfId="0"/>
    <xf numFmtId="164" fontId="0" fillId="0" borderId="1" pivotButton="0" quotePrefix="0" xfId="0"/>
    <xf numFmtId="0" fontId="4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166534"/>
      </font>
      <fill>
        <patternFill patternType="solid">
          <fgColor rgb="00DCFCE7"/>
          <bgColor rgb="00DCFCE7"/>
        </patternFill>
      </fill>
    </dxf>
    <dxf>
      <font>
        <b val="1"/>
        <color rgb="00991B1B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Umsatz vs. Gewinn pro Monat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'Dashboard'!B12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'Dashboard'!$B$13:$B$22</f>
            </numRef>
          </val>
        </ser>
        <ser>
          <idx val="1"/>
          <order val="1"/>
          <tx>
            <strRef>
              <f>'Dashboard'!C12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Entwicklung der Gewinnmarge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'Dashboard'!D12</f>
            </strRef>
          </tx>
          <spPr>
            <a:ln xmlns:a="http://schemas.openxmlformats.org/drawingml/2006/main" w="25000">
              <a:solidFill>
                <a:srgbClr val="D4A01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'Dashboard'!$A$13:$A$22</f>
            </numRef>
          </cat>
          <val>
            <numRef>
              <f>'Dashboard'!$D$13:$D$22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Gewinnmarge (%)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Kostenverteilung Gesamt</a:t>
            </a:r>
          </a:p>
        </rich>
      </tx>
    </title>
    <plotArea>
      <pieChart>
        <varyColors val="1"/>
        <ser>
          <idx val="0"/>
          <order val="0"/>
          <tx>
            <strRef>
              <f>'Dashboard'!B24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'Dashboard'!$A$25:$A$27</f>
            </numRef>
          </cat>
          <val>
            <numRef>
              <f>'Dashboard'!$B$25:$B$27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38</row>
      <rowOff>0</rowOff>
    </from>
    <ext cx="504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8" customWidth="1" min="3" max="3"/>
    <col width="17" customWidth="1" min="4" max="4"/>
    <col width="17" customWidth="1" min="5" max="5"/>
    <col width="16" customWidth="1" min="6" max="6"/>
    <col width="16" customWidth="1" min="7" max="7"/>
    <col width="15" customWidth="1" min="8" max="8"/>
    <col width="14" customWidth="1" min="9" max="9"/>
    <col width="13" customWidth="1" min="10" max="10"/>
    <col width="16" customWidth="1" min="11" max="11"/>
    <col width="3" customWidth="1" min="12" max="12"/>
    <col width="18" customWidth="1" min="13" max="13"/>
    <col width="14" customWidth="1" min="14" max="14"/>
  </cols>
  <sheetData>
    <row r="1" ht="28" customHeight="1">
      <c r="A1" s="1" t="inlineStr">
        <is>
          <t>Totalgewinnprognose 2026 - Monatliche Übersicht</t>
        </is>
      </c>
    </row>
    <row r="3">
      <c r="A3" s="2" t="inlineStr">
        <is>
          <t>Monat</t>
        </is>
      </c>
      <c r="B3" s="2" t="inlineStr">
        <is>
          <t>Produktkategorie</t>
        </is>
      </c>
      <c r="C3" s="2" t="inlineStr">
        <is>
          <t>Umsatz geplant (€)</t>
        </is>
      </c>
      <c r="D3" s="2" t="inlineStr">
        <is>
          <t>Materialkosten (€)</t>
        </is>
      </c>
      <c r="E3" s="2" t="inlineStr">
        <is>
          <t>Personalkosten (€)</t>
        </is>
      </c>
      <c r="F3" s="2" t="inlineStr">
        <is>
          <t>Sonstige Kosten (€)</t>
        </is>
      </c>
      <c r="G3" s="2" t="inlineStr">
        <is>
          <t>Gesamtkosten (€)</t>
        </is>
      </c>
      <c r="H3" s="2" t="inlineStr">
        <is>
          <t>Gewinn (€)</t>
        </is>
      </c>
      <c r="I3" s="2" t="inlineStr">
        <is>
          <t>Gewinnmarge (%)</t>
        </is>
      </c>
      <c r="J3" s="2" t="inlineStr">
        <is>
          <t>Zielmarge (%)</t>
        </is>
      </c>
      <c r="K3" s="2" t="inlineStr">
        <is>
          <t>Zielstatus</t>
        </is>
      </c>
      <c r="M3" s="3" t="inlineStr">
        <is>
          <t>Produktkategorie</t>
        </is>
      </c>
      <c r="N3" s="3" t="inlineStr">
        <is>
          <t>Zielmarge (%)</t>
        </is>
      </c>
    </row>
    <row r="4">
      <c r="A4" s="4" t="inlineStr">
        <is>
          <t>Januar 2026</t>
        </is>
      </c>
      <c r="B4" s="4" t="inlineStr">
        <is>
          <t>Elektronik</t>
        </is>
      </c>
      <c r="C4" s="5" t="n">
        <v>85000</v>
      </c>
      <c r="D4" s="5" t="n">
        <v>32000</v>
      </c>
      <c r="E4" s="5" t="n">
        <v>18000</v>
      </c>
      <c r="F4" s="5" t="n">
        <v>5000</v>
      </c>
      <c r="G4" s="6">
        <f>SUM(D4:F4)</f>
        <v/>
      </c>
      <c r="H4" s="6">
        <f>C4-G4</f>
        <v/>
      </c>
      <c r="I4" s="7">
        <f>IFERROR(H4/C4,0)</f>
        <v/>
      </c>
      <c r="J4" s="7">
        <f>IFERROR(VLOOKUP(B4,$M$4:$N$8,2,FALSE),0)</f>
        <v/>
      </c>
      <c r="K4" s="8">
        <f>IF(I4&gt;=J4,"Erreicht","Nicht erreicht")</f>
        <v/>
      </c>
      <c r="M4" s="9" t="inlineStr">
        <is>
          <t>Elektronik</t>
        </is>
      </c>
      <c r="N4" s="10" t="n">
        <v>0.32</v>
      </c>
    </row>
    <row r="5">
      <c r="A5" s="11" t="inlineStr">
        <is>
          <t>Februar 2026</t>
        </is>
      </c>
      <c r="B5" s="11" t="inlineStr">
        <is>
          <t>Software</t>
        </is>
      </c>
      <c r="C5" s="5" t="n">
        <v>62000</v>
      </c>
      <c r="D5" s="5" t="n">
        <v>9000</v>
      </c>
      <c r="E5" s="5" t="n">
        <v>22000</v>
      </c>
      <c r="F5" s="5" t="n">
        <v>3000</v>
      </c>
      <c r="G5" s="12">
        <f>SUM(D5:F5)</f>
        <v/>
      </c>
      <c r="H5" s="12">
        <f>C5-G5</f>
        <v/>
      </c>
      <c r="I5" s="13">
        <f>IFERROR(H5/C5,0)</f>
        <v/>
      </c>
      <c r="J5" s="13">
        <f>IFERROR(VLOOKUP(B5,$M$4:$N$8,2,FALSE),0)</f>
        <v/>
      </c>
      <c r="K5" s="14">
        <f>IF(I5&gt;=J5,"Erreicht","Nicht erreicht")</f>
        <v/>
      </c>
      <c r="M5" s="9" t="inlineStr">
        <is>
          <t>Software</t>
        </is>
      </c>
      <c r="N5" s="10" t="n">
        <v>0.55</v>
      </c>
    </row>
    <row r="6">
      <c r="A6" s="4" t="inlineStr">
        <is>
          <t>März 2026</t>
        </is>
      </c>
      <c r="B6" s="4" t="inlineStr">
        <is>
          <t>Beratung</t>
        </is>
      </c>
      <c r="C6" s="5" t="n">
        <v>48000</v>
      </c>
      <c r="D6" s="5" t="n">
        <v>4000</v>
      </c>
      <c r="E6" s="5" t="n">
        <v>25000</v>
      </c>
      <c r="F6" s="5" t="n">
        <v>2500</v>
      </c>
      <c r="G6" s="6">
        <f>SUM(D6:F6)</f>
        <v/>
      </c>
      <c r="H6" s="6">
        <f>C6-G6</f>
        <v/>
      </c>
      <c r="I6" s="7">
        <f>IFERROR(H6/C6,0)</f>
        <v/>
      </c>
      <c r="J6" s="7">
        <f>IFERROR(VLOOKUP(B6,$M$4:$N$8,2,FALSE),0)</f>
        <v/>
      </c>
      <c r="K6" s="8">
        <f>IF(I6&gt;=J6,"Erreicht","Nicht erreicht")</f>
        <v/>
      </c>
      <c r="M6" s="9" t="inlineStr">
        <is>
          <t>Beratung</t>
        </is>
      </c>
      <c r="N6" s="10" t="n">
        <v>0.45</v>
      </c>
    </row>
    <row r="7">
      <c r="A7" s="11" t="inlineStr">
        <is>
          <t>April 2026</t>
        </is>
      </c>
      <c r="B7" s="11" t="inlineStr">
        <is>
          <t>Hardware</t>
        </is>
      </c>
      <c r="C7" s="5" t="n">
        <v>91000</v>
      </c>
      <c r="D7" s="5" t="n">
        <v>40000</v>
      </c>
      <c r="E7" s="5" t="n">
        <v>19000</v>
      </c>
      <c r="F7" s="5" t="n">
        <v>6000</v>
      </c>
      <c r="G7" s="12">
        <f>SUM(D7:F7)</f>
        <v/>
      </c>
      <c r="H7" s="12">
        <f>C7-G7</f>
        <v/>
      </c>
      <c r="I7" s="13">
        <f>IFERROR(H7/C7,0)</f>
        <v/>
      </c>
      <c r="J7" s="13">
        <f>IFERROR(VLOOKUP(B7,$M$4:$N$8,2,FALSE),0)</f>
        <v/>
      </c>
      <c r="K7" s="14">
        <f>IF(I7&gt;=J7,"Erreicht","Nicht erreicht")</f>
        <v/>
      </c>
      <c r="M7" s="9" t="inlineStr">
        <is>
          <t>Hardware</t>
        </is>
      </c>
      <c r="N7" s="10" t="n">
        <v>0.28</v>
      </c>
    </row>
    <row r="8">
      <c r="A8" s="4" t="inlineStr">
        <is>
          <t>Mai 2026</t>
        </is>
      </c>
      <c r="B8" s="4" t="inlineStr">
        <is>
          <t>Zubehör</t>
        </is>
      </c>
      <c r="C8" s="5" t="n">
        <v>35000</v>
      </c>
      <c r="D8" s="5" t="n">
        <v>15000</v>
      </c>
      <c r="E8" s="5" t="n">
        <v>10000</v>
      </c>
      <c r="F8" s="5" t="n">
        <v>1800</v>
      </c>
      <c r="G8" s="6">
        <f>SUM(D8:F8)</f>
        <v/>
      </c>
      <c r="H8" s="6">
        <f>C8-G8</f>
        <v/>
      </c>
      <c r="I8" s="7">
        <f>IFERROR(H8/C8,0)</f>
        <v/>
      </c>
      <c r="J8" s="7">
        <f>IFERROR(VLOOKUP(B8,$M$4:$N$8,2,FALSE),0)</f>
        <v/>
      </c>
      <c r="K8" s="8">
        <f>IF(I8&gt;=J8,"Erreicht","Nicht erreicht")</f>
        <v/>
      </c>
      <c r="M8" s="9" t="inlineStr">
        <is>
          <t>Zubehör</t>
        </is>
      </c>
      <c r="N8" s="10" t="n">
        <v>0.4</v>
      </c>
    </row>
    <row r="9">
      <c r="A9" s="11" t="inlineStr">
        <is>
          <t>Juni 2026</t>
        </is>
      </c>
      <c r="B9" s="11" t="inlineStr">
        <is>
          <t>Elektronik</t>
        </is>
      </c>
      <c r="C9" s="5" t="n">
        <v>97000</v>
      </c>
      <c r="D9" s="5" t="n">
        <v>38000</v>
      </c>
      <c r="E9" s="5" t="n">
        <v>20000</v>
      </c>
      <c r="F9" s="5" t="n">
        <v>5500</v>
      </c>
      <c r="G9" s="12">
        <f>SUM(D9:F9)</f>
        <v/>
      </c>
      <c r="H9" s="12">
        <f>C9-G9</f>
        <v/>
      </c>
      <c r="I9" s="13">
        <f>IFERROR(H9/C9,0)</f>
        <v/>
      </c>
      <c r="J9" s="13">
        <f>IFERROR(VLOOKUP(B9,$M$4:$N$8,2,FALSE),0)</f>
        <v/>
      </c>
      <c r="K9" s="14">
        <f>IF(I9&gt;=J9,"Erreicht","Nicht erreicht")</f>
        <v/>
      </c>
    </row>
    <row r="10">
      <c r="A10" s="4" t="inlineStr">
        <is>
          <t>Juli 2026</t>
        </is>
      </c>
      <c r="B10" s="4" t="inlineStr">
        <is>
          <t>Software</t>
        </is>
      </c>
      <c r="C10" s="5" t="n">
        <v>70000</v>
      </c>
      <c r="D10" s="5" t="n">
        <v>10000</v>
      </c>
      <c r="E10" s="5" t="n">
        <v>23000</v>
      </c>
      <c r="F10" s="5" t="n">
        <v>3200</v>
      </c>
      <c r="G10" s="6">
        <f>SUM(D10:F10)</f>
        <v/>
      </c>
      <c r="H10" s="6">
        <f>C10-G10</f>
        <v/>
      </c>
      <c r="I10" s="7">
        <f>IFERROR(H10/C10,0)</f>
        <v/>
      </c>
      <c r="J10" s="7">
        <f>IFERROR(VLOOKUP(B10,$M$4:$N$8,2,FALSE),0)</f>
        <v/>
      </c>
      <c r="K10" s="8">
        <f>IF(I10&gt;=J10,"Erreicht","Nicht erreicht")</f>
        <v/>
      </c>
    </row>
    <row r="11">
      <c r="A11" s="11" t="inlineStr">
        <is>
          <t>August 2026</t>
        </is>
      </c>
      <c r="B11" s="11" t="inlineStr">
        <is>
          <t>Beratung</t>
        </is>
      </c>
      <c r="C11" s="5" t="n">
        <v>52000</v>
      </c>
      <c r="D11" s="5" t="n">
        <v>4500</v>
      </c>
      <c r="E11" s="5" t="n">
        <v>26000</v>
      </c>
      <c r="F11" s="5" t="n">
        <v>2700</v>
      </c>
      <c r="G11" s="12">
        <f>SUM(D11:F11)</f>
        <v/>
      </c>
      <c r="H11" s="12">
        <f>C11-G11</f>
        <v/>
      </c>
      <c r="I11" s="13">
        <f>IFERROR(H11/C11,0)</f>
        <v/>
      </c>
      <c r="J11" s="13">
        <f>IFERROR(VLOOKUP(B11,$M$4:$N$8,2,FALSE),0)</f>
        <v/>
      </c>
      <c r="K11" s="14">
        <f>IF(I11&gt;=J11,"Erreicht","Nicht erreicht")</f>
        <v/>
      </c>
    </row>
    <row r="12">
      <c r="A12" s="4" t="inlineStr">
        <is>
          <t>September 2026</t>
        </is>
      </c>
      <c r="B12" s="4" t="inlineStr">
        <is>
          <t>Hardware</t>
        </is>
      </c>
      <c r="C12" s="5" t="n">
        <v>88000</v>
      </c>
      <c r="D12" s="5" t="n">
        <v>37000</v>
      </c>
      <c r="E12" s="5" t="n">
        <v>19500</v>
      </c>
      <c r="F12" s="5" t="n">
        <v>5800</v>
      </c>
      <c r="G12" s="6">
        <f>SUM(D12:F12)</f>
        <v/>
      </c>
      <c r="H12" s="6">
        <f>C12-G12</f>
        <v/>
      </c>
      <c r="I12" s="7">
        <f>IFERROR(H12/C12,0)</f>
        <v/>
      </c>
      <c r="J12" s="7">
        <f>IFERROR(VLOOKUP(B12,$M$4:$N$8,2,FALSE),0)</f>
        <v/>
      </c>
      <c r="K12" s="8">
        <f>IF(I12&gt;=J12,"Erreicht","Nicht erreicht")</f>
        <v/>
      </c>
    </row>
    <row r="13">
      <c r="A13" s="11" t="inlineStr">
        <is>
          <t>Oktober 2026</t>
        </is>
      </c>
      <c r="B13" s="11" t="inlineStr">
        <is>
          <t>Zubehör</t>
        </is>
      </c>
      <c r="C13" s="5" t="n">
        <v>41000</v>
      </c>
      <c r="D13" s="5" t="n">
        <v>16000</v>
      </c>
      <c r="E13" s="5" t="n">
        <v>11000</v>
      </c>
      <c r="F13" s="5" t="n">
        <v>2000</v>
      </c>
      <c r="G13" s="12">
        <f>SUM(D13:F13)</f>
        <v/>
      </c>
      <c r="H13" s="12">
        <f>C13-G13</f>
        <v/>
      </c>
      <c r="I13" s="13">
        <f>IFERROR(H13/C13,0)</f>
        <v/>
      </c>
      <c r="J13" s="13">
        <f>IFERROR(VLOOKUP(B13,$M$4:$N$8,2,FALSE),0)</f>
        <v/>
      </c>
      <c r="K13" s="14">
        <f>IF(I13&gt;=J13,"Erreicht","Nicht erreicht")</f>
        <v/>
      </c>
    </row>
    <row r="14">
      <c r="A14" s="15" t="inlineStr">
        <is>
          <t>Summe / Durchschnitt</t>
        </is>
      </c>
      <c r="B14" s="16" t="inlineStr"/>
      <c r="C14" s="17">
        <f>SUM(C4:C13)</f>
        <v/>
      </c>
      <c r="D14" s="17">
        <f>SUM(D4:D13)</f>
        <v/>
      </c>
      <c r="E14" s="17">
        <f>SUM(E4:E13)</f>
        <v/>
      </c>
      <c r="F14" s="17">
        <f>SUM(F4:F13)</f>
        <v/>
      </c>
      <c r="G14" s="17">
        <f>SUM(G4:G13)</f>
        <v/>
      </c>
      <c r="H14" s="17">
        <f>SUM(H4:H13)</f>
        <v/>
      </c>
      <c r="I14" s="18">
        <f>IFERROR(AVERAGE(I4:I13),0)</f>
        <v/>
      </c>
      <c r="J14" s="16" t="inlineStr"/>
      <c r="K14" s="15">
        <f>COUNTIF(K4:K13,"Erreicht")&amp;" / "&amp;COUNTA(K4:K13)&amp;" Monate"</f>
        <v/>
      </c>
    </row>
  </sheetData>
  <mergeCells count="1">
    <mergeCell ref="A1:K1"/>
  </mergeCells>
  <conditionalFormatting sqref="K4:K13">
    <cfRule type="expression" priority="1" dxfId="0" stopIfTrue="1">
      <formula>K4="Erreicht"</formula>
    </cfRule>
    <cfRule type="expression" priority="2" dxfId="1" stopIfTrue="1">
      <formula>K4="Nicht erreicht"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8" customWidth="1" min="4" max="4"/>
    <col width="4" customWidth="1" min="5" max="5"/>
  </cols>
  <sheetData>
    <row r="1" ht="28" customHeight="1">
      <c r="A1" s="1" t="inlineStr">
        <is>
          <t>Dashboard - Gewinnprognose Kennzahlen 2026</t>
        </is>
      </c>
    </row>
    <row r="3">
      <c r="A3" s="19" t="inlineStr">
        <is>
          <t>Gesamtumsatz geplant (€)</t>
        </is>
      </c>
      <c r="B3" s="20" t="n"/>
      <c r="C3" s="21" t="n"/>
      <c r="D3" s="22">
        <f>Gewinnprognose!C14</f>
        <v/>
      </c>
    </row>
    <row r="4">
      <c r="A4" s="19" t="inlineStr">
        <is>
          <t>Gesamtkosten (€)</t>
        </is>
      </c>
      <c r="B4" s="20" t="n"/>
      <c r="C4" s="21" t="n"/>
      <c r="D4" s="22">
        <f>Gewinnprognose!G14</f>
        <v/>
      </c>
    </row>
    <row r="5">
      <c r="A5" s="19" t="inlineStr">
        <is>
          <t>Gesamtgewinn (€)</t>
        </is>
      </c>
      <c r="B5" s="20" t="n"/>
      <c r="C5" s="21" t="n"/>
      <c r="D5" s="22">
        <f>Gewinnprognose!H14</f>
        <v/>
      </c>
    </row>
    <row r="6">
      <c r="A6" s="19" t="inlineStr">
        <is>
          <t>Durchschnittliche Gewinnmarge (%)</t>
        </is>
      </c>
      <c r="B6" s="20" t="n"/>
      <c r="C6" s="21" t="n"/>
      <c r="D6" s="23">
        <f>Gewinnprognose!I14</f>
        <v/>
      </c>
    </row>
    <row r="7">
      <c r="A7" s="19" t="inlineStr">
        <is>
          <t>Anzahl Monate mit Zielerreichung</t>
        </is>
      </c>
      <c r="B7" s="20" t="n"/>
      <c r="C7" s="21" t="n"/>
      <c r="D7" s="24">
        <f>COUNTIF(Gewinnprognose!K4:K13,"Erreicht")</f>
        <v/>
      </c>
    </row>
    <row r="8">
      <c r="A8" s="19" t="inlineStr">
        <is>
          <t>Höchster Monatsgewinn (€)</t>
        </is>
      </c>
      <c r="B8" s="20" t="n"/>
      <c r="C8" s="21" t="n"/>
      <c r="D8" s="22">
        <f>MAX(Gewinnprognose!H4:H13)</f>
        <v/>
      </c>
    </row>
    <row r="9">
      <c r="A9" s="19" t="inlineStr">
        <is>
          <t>Niedrigster Monatsgewinn (€)</t>
        </is>
      </c>
      <c r="B9" s="20" t="n"/>
      <c r="C9" s="21" t="n"/>
      <c r="D9" s="22">
        <f>MIN(Gewinnprognose!H4:H13)</f>
        <v/>
      </c>
    </row>
    <row r="12">
      <c r="A12" s="3" t="inlineStr">
        <is>
          <t>Monat</t>
        </is>
      </c>
      <c r="B12" s="3" t="inlineStr">
        <is>
          <t>Umsatz (€)</t>
        </is>
      </c>
      <c r="C12" s="3" t="inlineStr">
        <is>
          <t>Gewinn (€)</t>
        </is>
      </c>
      <c r="D12" s="3" t="inlineStr">
        <is>
          <t>Gewinnmarge (%)</t>
        </is>
      </c>
    </row>
    <row r="13">
      <c r="A13" s="25">
        <f>Gewinnprognose!A4</f>
        <v/>
      </c>
      <c r="B13" s="26">
        <f>Gewinnprognose!C4</f>
        <v/>
      </c>
      <c r="C13" s="26">
        <f>Gewinnprognose!H4</f>
        <v/>
      </c>
      <c r="D13" s="27">
        <f>Gewinnprognose!I4</f>
        <v/>
      </c>
    </row>
    <row r="14">
      <c r="A14" s="25">
        <f>Gewinnprognose!A5</f>
        <v/>
      </c>
      <c r="B14" s="26">
        <f>Gewinnprognose!C5</f>
        <v/>
      </c>
      <c r="C14" s="26">
        <f>Gewinnprognose!H5</f>
        <v/>
      </c>
      <c r="D14" s="27">
        <f>Gewinnprognose!I5</f>
        <v/>
      </c>
    </row>
    <row r="15">
      <c r="A15" s="25">
        <f>Gewinnprognose!A6</f>
        <v/>
      </c>
      <c r="B15" s="26">
        <f>Gewinnprognose!C6</f>
        <v/>
      </c>
      <c r="C15" s="26">
        <f>Gewinnprognose!H6</f>
        <v/>
      </c>
      <c r="D15" s="27">
        <f>Gewinnprognose!I6</f>
        <v/>
      </c>
    </row>
    <row r="16">
      <c r="A16" s="25">
        <f>Gewinnprognose!A7</f>
        <v/>
      </c>
      <c r="B16" s="26">
        <f>Gewinnprognose!C7</f>
        <v/>
      </c>
      <c r="C16" s="26">
        <f>Gewinnprognose!H7</f>
        <v/>
      </c>
      <c r="D16" s="27">
        <f>Gewinnprognose!I7</f>
        <v/>
      </c>
    </row>
    <row r="17">
      <c r="A17" s="25">
        <f>Gewinnprognose!A8</f>
        <v/>
      </c>
      <c r="B17" s="26">
        <f>Gewinnprognose!C8</f>
        <v/>
      </c>
      <c r="C17" s="26">
        <f>Gewinnprognose!H8</f>
        <v/>
      </c>
      <c r="D17" s="27">
        <f>Gewinnprognose!I8</f>
        <v/>
      </c>
    </row>
    <row r="18">
      <c r="A18" s="25">
        <f>Gewinnprognose!A9</f>
        <v/>
      </c>
      <c r="B18" s="26">
        <f>Gewinnprognose!C9</f>
        <v/>
      </c>
      <c r="C18" s="26">
        <f>Gewinnprognose!H9</f>
        <v/>
      </c>
      <c r="D18" s="27">
        <f>Gewinnprognose!I9</f>
        <v/>
      </c>
    </row>
    <row r="19">
      <c r="A19" s="25">
        <f>Gewinnprognose!A10</f>
        <v/>
      </c>
      <c r="B19" s="26">
        <f>Gewinnprognose!C10</f>
        <v/>
      </c>
      <c r="C19" s="26">
        <f>Gewinnprognose!H10</f>
        <v/>
      </c>
      <c r="D19" s="27">
        <f>Gewinnprognose!I10</f>
        <v/>
      </c>
    </row>
    <row r="20">
      <c r="A20" s="25">
        <f>Gewinnprognose!A11</f>
        <v/>
      </c>
      <c r="B20" s="26">
        <f>Gewinnprognose!C11</f>
        <v/>
      </c>
      <c r="C20" s="26">
        <f>Gewinnprognose!H11</f>
        <v/>
      </c>
      <c r="D20" s="27">
        <f>Gewinnprognose!I11</f>
        <v/>
      </c>
    </row>
    <row r="21">
      <c r="A21" s="25">
        <f>Gewinnprognose!A12</f>
        <v/>
      </c>
      <c r="B21" s="26">
        <f>Gewinnprognose!C12</f>
        <v/>
      </c>
      <c r="C21" s="26">
        <f>Gewinnprognose!H12</f>
        <v/>
      </c>
      <c r="D21" s="27">
        <f>Gewinnprognose!I12</f>
        <v/>
      </c>
    </row>
    <row r="22">
      <c r="A22" s="25">
        <f>Gewinnprognose!A13</f>
        <v/>
      </c>
      <c r="B22" s="26">
        <f>Gewinnprognose!C13</f>
        <v/>
      </c>
      <c r="C22" s="26">
        <f>Gewinnprognose!H13</f>
        <v/>
      </c>
      <c r="D22" s="27">
        <f>Gewinnprognose!I13</f>
        <v/>
      </c>
    </row>
    <row r="24">
      <c r="A24" s="3" t="inlineStr">
        <is>
          <t>Kostenart</t>
        </is>
      </c>
      <c r="B24" s="3" t="inlineStr">
        <is>
          <t>Summe (€)</t>
        </is>
      </c>
    </row>
    <row r="25">
      <c r="A25" s="25" t="inlineStr">
        <is>
          <t>Materialkosten</t>
        </is>
      </c>
      <c r="B25" s="28">
        <f>SUM(Gewinnprognose!D4:D13)</f>
        <v/>
      </c>
    </row>
    <row r="26">
      <c r="A26" s="25" t="inlineStr">
        <is>
          <t>Personalkosten</t>
        </is>
      </c>
      <c r="B26" s="28">
        <f>SUM(Gewinnprognose!E4:E13)</f>
        <v/>
      </c>
    </row>
    <row r="27">
      <c r="A27" s="25" t="inlineStr">
        <is>
          <t>Sonstige Kosten</t>
        </is>
      </c>
      <c r="B27" s="28">
        <f>SUM(Gewinnprognose!F4:F13)</f>
        <v/>
      </c>
    </row>
  </sheetData>
  <mergeCells count="8">
    <mergeCell ref="A1:H1"/>
    <mergeCell ref="A3:C3"/>
    <mergeCell ref="A4:C4"/>
    <mergeCell ref="A5:C5"/>
    <mergeCell ref="A6:C6"/>
    <mergeCell ref="A7:C7"/>
    <mergeCell ref="A8:C8"/>
    <mergeCell ref="A9:C9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 ht="28" customHeight="1">
      <c r="A1" s="1" t="inlineStr">
        <is>
          <t>Hinweise zur Nutzung der Totalgewinnprognose</t>
        </is>
      </c>
    </row>
    <row r="3">
      <c r="A3" s="3" t="inlineStr">
        <is>
          <t>Sheet</t>
        </is>
      </c>
      <c r="B3" s="3" t="inlineStr">
        <is>
          <t>Beschreibung</t>
        </is>
      </c>
      <c r="C3" s="20" t="n"/>
      <c r="D3" s="21" t="n"/>
    </row>
    <row r="4" ht="55" customHeight="1">
      <c r="A4" s="29" t="inlineStr">
        <is>
          <t>Gewinnprognose</t>
        </is>
      </c>
      <c r="B4" s="30" t="inlineStr">
        <is>
          <t>Enthält die monatlichen Planzahlen für Umsatz, Material-, Personal- und sonstige Kosten. Gesamtkosten, Gewinn und Gewinnmarge werden automatisch berechnet. Die Zielmarge je Produktkategorie wird per VLOOKUP aus der Tabelle rechts (Spalten M/N) übernommen und mit der tatsächlichen Marge verglichen.</t>
        </is>
      </c>
    </row>
    <row r="5" ht="55" customHeight="1">
      <c r="A5" s="29" t="inlineStr">
        <is>
          <t>Dashboard</t>
        </is>
      </c>
      <c r="B5" s="30" t="inlineStr">
        <is>
          <t>Zeigt die wichtigsten Kennzahlen (KPIs) sowie drei Diagramme: Umsatz vs. Gewinn pro Monat, Entwicklung der Gewinnmarge im Zeitverlauf und die Verteilung der Gesamtkosten nach Kostenart.</t>
        </is>
      </c>
    </row>
    <row r="6" ht="55" customHeight="1">
      <c r="A6" s="29" t="inlineStr">
        <is>
          <t>Hinweise</t>
        </is>
      </c>
      <c r="B6" s="30" t="inlineStr">
        <is>
          <t>Diese Seite erläutert Aufbau und Nutzung der Arbeitsmappe.</t>
        </is>
      </c>
    </row>
    <row r="8">
      <c r="A8" s="19" t="inlineStr">
        <is>
          <t>Spaltenerklärung Gewinnprognose</t>
        </is>
      </c>
    </row>
    <row r="9" ht="40" customHeight="1">
      <c r="A9" s="31" t="inlineStr">
        <is>
          <t>Umsatz geplant (€)</t>
        </is>
      </c>
      <c r="B9" s="30" t="inlineStr">
        <is>
          <t>Geplanter Netto-Umsatz für den jeweiligen Monat (manuell einzutragen, gelb hinterlegt).</t>
        </is>
      </c>
    </row>
    <row r="10" ht="40" customHeight="1">
      <c r="A10" s="31" t="inlineStr">
        <is>
          <t>Materialkosten / Personalkosten / Sonstige Kosten</t>
        </is>
      </c>
      <c r="B10" s="30" t="inlineStr">
        <is>
          <t>Geplante Kostenblöcke des Monats (manuell einzutragen).</t>
        </is>
      </c>
    </row>
    <row r="11" ht="40" customHeight="1">
      <c r="A11" s="31" t="inlineStr">
        <is>
          <t>Gesamtkosten (€)</t>
        </is>
      </c>
      <c r="B11" s="30" t="inlineStr">
        <is>
          <t>Automatische Summe aus Material-, Personal- und sonstigen Kosten.</t>
        </is>
      </c>
    </row>
    <row r="12" ht="40" customHeight="1">
      <c r="A12" s="31" t="inlineStr">
        <is>
          <t>Gewinn (€)</t>
        </is>
      </c>
      <c r="B12" s="30" t="inlineStr">
        <is>
          <t>Umsatz geplant abzüglich Gesamtkosten.</t>
        </is>
      </c>
    </row>
    <row r="13" ht="40" customHeight="1">
      <c r="A13" s="31" t="inlineStr">
        <is>
          <t>Gewinnmarge (%)</t>
        </is>
      </c>
      <c r="B13" s="30" t="inlineStr">
        <is>
          <t>Gewinn im Verhältnis zum Umsatz (Gewinn / Umsatz).</t>
        </is>
      </c>
    </row>
    <row r="14" ht="40" customHeight="1">
      <c r="A14" s="31" t="inlineStr">
        <is>
          <t>Zielmarge (%)</t>
        </is>
      </c>
      <c r="B14" s="30" t="inlineStr">
        <is>
          <t>Per VLOOKUP aus der Kategorietabelle übernommene Zielvorgabe je Produktkategorie.</t>
        </is>
      </c>
    </row>
    <row r="15" ht="40" customHeight="1">
      <c r="A15" s="31" t="inlineStr">
        <is>
          <t>Zielstatus</t>
        </is>
      </c>
      <c r="B15" s="30" t="inlineStr">
        <is>
          <t>Zeigt "Erreicht", wenn die tatsächliche Marge die Zielmarge erreicht oder übertrifft, sonst "Nicht erreicht".</t>
        </is>
      </c>
    </row>
  </sheetData>
  <mergeCells count="13">
    <mergeCell ref="A1:D1"/>
    <mergeCell ref="B3:D3"/>
    <mergeCell ref="B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2026-07-15T05:36:56Z</dcterms:created>
  <dcterms:modified xmlns:dcterms="http://purl.org/dc/terms/" xmlns:xsi="http://www.w3.org/2001/XMLSchema-instance" xsi:type="dcterms:W3CDTF">2026-07-15T05:36:56Z</dcterms:modified>
</cp:coreProperties>
</file>