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ndelsjournal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Hinwei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.##0,00 &quot;€&quot;"/>
    <numFmt numFmtId="165" formatCode="0,00%"/>
  </numFmts>
  <fonts count="5">
    <font>
      <name val="Calibri"/>
      <family val="2"/>
      <color theme="1"/>
      <sz val="11"/>
      <scheme val="minor"/>
    </font>
    <font>
      <name val="Calibri"/>
      <b val="1"/>
      <color rgb="002E3A47"/>
      <sz val="16"/>
    </font>
    <font>
      <name val="Calibri"/>
      <b val="1"/>
      <color rgb="00FFFFFF"/>
      <sz val="11"/>
    </font>
    <font>
      <name val="Calibri"/>
      <color rgb="002E3A47"/>
      <sz val="10.5"/>
    </font>
    <font>
      <name val="Calibri"/>
      <b val="1"/>
      <color rgb="002E3A47"/>
      <sz val="11"/>
    </font>
  </fonts>
  <fills count="7">
    <fill>
      <patternFill/>
    </fill>
    <fill>
      <patternFill patternType="gray125"/>
    </fill>
    <fill>
      <patternFill patternType="solid">
        <fgColor rgb="002E3A47"/>
        <bgColor rgb="002E3A47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D4A017"/>
        <bgColor rgb="00D4A017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1" fontId="3" fillId="4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164" fontId="3" fillId="5" borderId="1" applyAlignment="1" pivotButton="0" quotePrefix="0" xfId="0">
      <alignment horizontal="center" vertical="center"/>
    </xf>
    <xf numFmtId="165" fontId="3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164" fontId="4" fillId="6" borderId="1" applyAlignment="1" pivotButton="0" quotePrefix="0" xfId="0">
      <alignment horizontal="center" vertical="center"/>
    </xf>
    <xf numFmtId="165" fontId="4" fillId="6" borderId="1" applyAlignment="1" pivotButton="0" quotePrefix="0" xfId="0">
      <alignment horizontal="center" vertical="center"/>
    </xf>
    <xf numFmtId="1" fontId="3" fillId="3" borderId="1" applyAlignment="1" pivotButton="0" quotePrefix="0" xfId="0">
      <alignment horizontal="center" vertical="center"/>
    </xf>
    <xf numFmtId="1" fontId="3" fillId="5" borderId="1" applyAlignment="1" pivotButton="0" quotePrefix="0" xfId="0">
      <alignment horizontal="center" vertical="center"/>
    </xf>
    <xf numFmtId="0" fontId="2" fillId="2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4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ont>
        <name val="Calibri"/>
        <b val="1"/>
        <color rgb="0022C55E"/>
        <sz val="10.5"/>
      </font>
      <fill>
        <patternFill patternType="solid">
          <fgColor rgb="00DCFCE7"/>
          <bgColor rgb="00DCFCE7"/>
        </patternFill>
      </fill>
    </dxf>
    <dxf>
      <font>
        <name val="Calibri"/>
        <b val="1"/>
        <color rgb="00DC2626"/>
        <sz val="10.5"/>
      </font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Nettoertrag pro Trade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'Handelsjournal'!I3</f>
            </strRef>
          </tx>
          <spPr>
            <a:solidFill xmlns:a="http://schemas.openxmlformats.org/drawingml/2006/main">
              <a:srgbClr val="2E3A47"/>
            </a:solidFill>
            <a:ln xmlns:a="http://schemas.openxmlformats.org/drawingml/2006/main">
              <a:prstDash val="solid"/>
            </a:ln>
          </spPr>
          <cat>
            <numRef>
              <f>'Handelsjournal'!$B$4:$B$13</f>
            </numRef>
          </cat>
          <val>
            <numRef>
              <f>'Handelsjournal'!$I$4:$I$13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Symbol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Nettoertrag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Gewinn- vs. Verlust-Trades</a:t>
            </a:r>
          </a:p>
        </rich>
      </tx>
    </title>
    <plotArea>
      <pieChart>
        <varyColors val="1"/>
        <ser>
          <idx val="0"/>
          <order val="0"/>
          <spPr>
            <a:solidFill xmlns:a="http://schemas.openxmlformats.org/drawingml/2006/main">
              <a:srgbClr val="D4A017"/>
            </a:solidFill>
            <a:ln xmlns:a="http://schemas.openxmlformats.org/drawingml/2006/main">
              <a:prstDash val="solid"/>
            </a:ln>
          </spPr>
          <cat>
            <numRef>
              <f>'Dashboard'!$A$5:$A$6</f>
            </numRef>
          </cat>
          <val>
            <numRef>
              <f>'Dashboard'!$B$4:$B$6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Kumulierter Gewinn im Zeitverlauf</a:t>
            </a:r>
          </a:p>
        </rich>
      </tx>
    </title>
    <plotArea>
      <lineChart>
        <grouping val="standard"/>
        <ser>
          <idx val="0"/>
          <order val="0"/>
          <tx>
            <strRef>
              <f>'Handelsjournal'!N3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 w="25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'Handelsjournal'!$A$4:$A$13</f>
            </numRef>
          </cat>
          <val>
            <numRef>
              <f>'Handelsjournal'!$N$4:$N$13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Datum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Kumulierter Gewinn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19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11</col>
      <colOff>0</colOff>
      <row>2</row>
      <rowOff>0</rowOff>
    </from>
    <ext cx="576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0" customWidth="1" min="3" max="3"/>
    <col width="14" customWidth="1" min="4" max="4"/>
    <col width="14" customWidth="1" min="5" max="5"/>
    <col width="9" customWidth="1" min="6" max="6"/>
    <col width="11" customWidth="1" min="7" max="7"/>
    <col width="14" customWidth="1" min="8" max="8"/>
    <col width="14" customWidth="1" min="9" max="9"/>
    <col width="12" customWidth="1" min="10" max="10"/>
    <col width="12" customWidth="1" min="11" max="11"/>
    <col width="17" customWidth="1" min="12" max="12"/>
    <col width="26" customWidth="1" min="13" max="13"/>
    <col width="17" customWidth="1" min="14" max="14"/>
  </cols>
  <sheetData>
    <row r="1" ht="28" customHeight="1">
      <c r="A1" s="1" t="inlineStr">
        <is>
          <t>Trading Journal 2026 – Handelsübersicht</t>
        </is>
      </c>
    </row>
    <row r="3">
      <c r="A3" s="2" t="inlineStr">
        <is>
          <t>Datum</t>
        </is>
      </c>
      <c r="B3" s="2" t="inlineStr">
        <is>
          <t>Symbol</t>
        </is>
      </c>
      <c r="C3" s="2" t="inlineStr">
        <is>
          <t>Position</t>
        </is>
      </c>
      <c r="D3" s="2" t="inlineStr">
        <is>
          <t>Einstiegskurs</t>
        </is>
      </c>
      <c r="E3" s="2" t="inlineStr">
        <is>
          <t>Ausstiegskurs</t>
        </is>
      </c>
      <c r="F3" s="2" t="inlineStr">
        <is>
          <t>Menge</t>
        </is>
      </c>
      <c r="G3" s="2" t="inlineStr">
        <is>
          <t>Gebühren</t>
        </is>
      </c>
      <c r="H3" s="2" t="inlineStr">
        <is>
          <t>Bruttoertrag</t>
        </is>
      </c>
      <c r="I3" s="2" t="inlineStr">
        <is>
          <t>Nettoertrag</t>
        </is>
      </c>
      <c r="J3" s="2" t="inlineStr">
        <is>
          <t>Rendite %</t>
        </is>
      </c>
      <c r="K3" s="2" t="inlineStr">
        <is>
          <t>Ergebnis</t>
        </is>
      </c>
      <c r="L3" s="2" t="inlineStr">
        <is>
          <t>Strategie</t>
        </is>
      </c>
      <c r="M3" s="2" t="inlineStr">
        <is>
          <t>Kommentar</t>
        </is>
      </c>
      <c r="N3" s="2" t="inlineStr">
        <is>
          <t>Kumulierter Gewinn</t>
        </is>
      </c>
    </row>
    <row r="4">
      <c r="A4" s="3" t="inlineStr">
        <is>
          <t>08.01.2026</t>
        </is>
      </c>
      <c r="B4" s="4" t="inlineStr">
        <is>
          <t>SAP</t>
        </is>
      </c>
      <c r="C4" s="5" t="inlineStr">
        <is>
          <t>Long</t>
        </is>
      </c>
      <c r="D4" s="6" t="n">
        <v>165.2</v>
      </c>
      <c r="E4" s="6" t="n">
        <v>172.4</v>
      </c>
      <c r="F4" s="7" t="n">
        <v>40</v>
      </c>
      <c r="G4" s="6" t="n">
        <v>8.5</v>
      </c>
      <c r="H4" s="8">
        <f>IF(C4="Long",(E4-D4)*F4,(D4-E4)*F4)</f>
        <v/>
      </c>
      <c r="I4" s="8">
        <f>H4-G4</f>
        <v/>
      </c>
      <c r="J4" s="9">
        <f>IFERROR(I4/(D4*F4),0)</f>
        <v/>
      </c>
      <c r="K4" s="3">
        <f>IF(I4&gt;0,"Gewinn",IF(I4&lt;0,"Verlust","Neutral"))</f>
        <v/>
      </c>
      <c r="L4" s="5" t="inlineStr">
        <is>
          <t>Breakout</t>
        </is>
      </c>
      <c r="M4" s="10" t="inlineStr">
        <is>
          <t>Setup gemäß Handelsplan</t>
        </is>
      </c>
      <c r="N4" s="8">
        <f>SUM($I$4:I4)</f>
        <v/>
      </c>
    </row>
    <row r="5">
      <c r="A5" s="11" t="inlineStr">
        <is>
          <t>15.01.2026</t>
        </is>
      </c>
      <c r="B5" s="12" t="inlineStr">
        <is>
          <t>Siemens</t>
        </is>
      </c>
      <c r="C5" s="5" t="inlineStr">
        <is>
          <t>Short</t>
        </is>
      </c>
      <c r="D5" s="6" t="n">
        <v>178.9</v>
      </c>
      <c r="E5" s="6" t="n">
        <v>174.1</v>
      </c>
      <c r="F5" s="7" t="n">
        <v>30</v>
      </c>
      <c r="G5" s="6" t="n">
        <v>7.9</v>
      </c>
      <c r="H5" s="13">
        <f>IF(C5="Long",(E5-D5)*F5,(D5-E5)*F5)</f>
        <v/>
      </c>
      <c r="I5" s="13">
        <f>H5-G5</f>
        <v/>
      </c>
      <c r="J5" s="14">
        <f>IFERROR(I5/(D5*F5),0)</f>
        <v/>
      </c>
      <c r="K5" s="11">
        <f>IF(I5&gt;0,"Gewinn",IF(I5&lt;0,"Verlust","Neutral"))</f>
        <v/>
      </c>
      <c r="L5" s="5" t="inlineStr">
        <is>
          <t>Trend Following</t>
        </is>
      </c>
      <c r="M5" s="10" t="inlineStr">
        <is>
          <t>Setup gemäß Handelsplan</t>
        </is>
      </c>
      <c r="N5" s="13">
        <f>SUM($I$4:I5)</f>
        <v/>
      </c>
    </row>
    <row r="6">
      <c r="A6" s="3" t="inlineStr">
        <is>
          <t>23.01.2026</t>
        </is>
      </c>
      <c r="B6" s="4" t="inlineStr">
        <is>
          <t>Allianz</t>
        </is>
      </c>
      <c r="C6" s="5" t="inlineStr">
        <is>
          <t>Long</t>
        </is>
      </c>
      <c r="D6" s="6" t="n">
        <v>244.5</v>
      </c>
      <c r="E6" s="6" t="n">
        <v>239.8</v>
      </c>
      <c r="F6" s="7" t="n">
        <v>20</v>
      </c>
      <c r="G6" s="6" t="n">
        <v>6.5</v>
      </c>
      <c r="H6" s="8">
        <f>IF(C6="Long",(E6-D6)*F6,(D6-E6)*F6)</f>
        <v/>
      </c>
      <c r="I6" s="8">
        <f>H6-G6</f>
        <v/>
      </c>
      <c r="J6" s="9">
        <f>IFERROR(I6/(D6*F6),0)</f>
        <v/>
      </c>
      <c r="K6" s="3">
        <f>IF(I6&gt;0,"Gewinn",IF(I6&lt;0,"Verlust","Neutral"))</f>
        <v/>
      </c>
      <c r="L6" s="5" t="inlineStr">
        <is>
          <t>Mean Reversion</t>
        </is>
      </c>
      <c r="M6" s="10" t="inlineStr">
        <is>
          <t>Setup gemäß Handelsplan</t>
        </is>
      </c>
      <c r="N6" s="8">
        <f>SUM($I$4:I6)</f>
        <v/>
      </c>
    </row>
    <row r="7">
      <c r="A7" s="11" t="inlineStr">
        <is>
          <t>04.02.2026</t>
        </is>
      </c>
      <c r="B7" s="12" t="inlineStr">
        <is>
          <t>BMW</t>
        </is>
      </c>
      <c r="C7" s="5" t="inlineStr">
        <is>
          <t>Long</t>
        </is>
      </c>
      <c r="D7" s="6" t="n">
        <v>92.3</v>
      </c>
      <c r="E7" s="6" t="n">
        <v>97.59999999999999</v>
      </c>
      <c r="F7" s="7" t="n">
        <v>60</v>
      </c>
      <c r="G7" s="6" t="n">
        <v>9.199999999999999</v>
      </c>
      <c r="H7" s="13">
        <f>IF(C7="Long",(E7-D7)*F7,(D7-E7)*F7)</f>
        <v/>
      </c>
      <c r="I7" s="13">
        <f>H7-G7</f>
        <v/>
      </c>
      <c r="J7" s="14">
        <f>IFERROR(I7/(D7*F7),0)</f>
        <v/>
      </c>
      <c r="K7" s="11">
        <f>IF(I7&gt;0,"Gewinn",IF(I7&lt;0,"Verlust","Neutral"))</f>
        <v/>
      </c>
      <c r="L7" s="5" t="inlineStr">
        <is>
          <t>Swing Trading</t>
        </is>
      </c>
      <c r="M7" s="10" t="inlineStr">
        <is>
          <t>Setup gemäß Handelsplan</t>
        </is>
      </c>
      <c r="N7" s="13">
        <f>SUM($I$4:I7)</f>
        <v/>
      </c>
    </row>
    <row r="8">
      <c r="A8" s="3" t="inlineStr">
        <is>
          <t>17.02.2026</t>
        </is>
      </c>
      <c r="B8" s="4" t="inlineStr">
        <is>
          <t>Adidas</t>
        </is>
      </c>
      <c r="C8" s="5" t="inlineStr">
        <is>
          <t>Short</t>
        </is>
      </c>
      <c r="D8" s="6" t="n">
        <v>210.4</v>
      </c>
      <c r="E8" s="6" t="n">
        <v>216.2</v>
      </c>
      <c r="F8" s="7" t="n">
        <v>15</v>
      </c>
      <c r="G8" s="6" t="n">
        <v>7.1</v>
      </c>
      <c r="H8" s="8">
        <f>IF(C8="Long",(E8-D8)*F8,(D8-E8)*F8)</f>
        <v/>
      </c>
      <c r="I8" s="8">
        <f>H8-G8</f>
        <v/>
      </c>
      <c r="J8" s="9">
        <f>IFERROR(I8/(D8*F8),0)</f>
        <v/>
      </c>
      <c r="K8" s="3">
        <f>IF(I8&gt;0,"Gewinn",IF(I8&lt;0,"Verlust","Neutral"))</f>
        <v/>
      </c>
      <c r="L8" s="5" t="inlineStr">
        <is>
          <t>Scalping</t>
        </is>
      </c>
      <c r="M8" s="10" t="inlineStr">
        <is>
          <t>Setup gemäß Handelsplan</t>
        </is>
      </c>
      <c r="N8" s="8">
        <f>SUM($I$4:I8)</f>
        <v/>
      </c>
    </row>
    <row r="9">
      <c r="A9" s="11" t="inlineStr">
        <is>
          <t>02.03.2026</t>
        </is>
      </c>
      <c r="B9" s="12" t="inlineStr">
        <is>
          <t>Deutsche Bank</t>
        </is>
      </c>
      <c r="C9" s="5" t="inlineStr">
        <is>
          <t>Long</t>
        </is>
      </c>
      <c r="D9" s="6" t="n">
        <v>15.8</v>
      </c>
      <c r="E9" s="6" t="n">
        <v>16.9</v>
      </c>
      <c r="F9" s="7" t="n">
        <v>200</v>
      </c>
      <c r="G9" s="6" t="n">
        <v>8</v>
      </c>
      <c r="H9" s="13">
        <f>IF(C9="Long",(E9-D9)*F9,(D9-E9)*F9)</f>
        <v/>
      </c>
      <c r="I9" s="13">
        <f>H9-G9</f>
        <v/>
      </c>
      <c r="J9" s="14">
        <f>IFERROR(I9/(D9*F9),0)</f>
        <v/>
      </c>
      <c r="K9" s="11">
        <f>IF(I9&gt;0,"Gewinn",IF(I9&lt;0,"Verlust","Neutral"))</f>
        <v/>
      </c>
      <c r="L9" s="5" t="inlineStr">
        <is>
          <t>Breakout</t>
        </is>
      </c>
      <c r="M9" s="10" t="inlineStr">
        <is>
          <t>Setup gemäß Handelsplan</t>
        </is>
      </c>
      <c r="N9" s="13">
        <f>SUM($I$4:I9)</f>
        <v/>
      </c>
    </row>
    <row r="10">
      <c r="A10" s="3" t="inlineStr">
        <is>
          <t>19.03.2026</t>
        </is>
      </c>
      <c r="B10" s="4" t="inlineStr">
        <is>
          <t>BASF</t>
        </is>
      </c>
      <c r="C10" s="5" t="inlineStr">
        <is>
          <t>Long</t>
        </is>
      </c>
      <c r="D10" s="6" t="n">
        <v>48.6</v>
      </c>
      <c r="E10" s="6" t="n">
        <v>47.1</v>
      </c>
      <c r="F10" s="7" t="n">
        <v>100</v>
      </c>
      <c r="G10" s="6" t="n">
        <v>6.8</v>
      </c>
      <c r="H10" s="8">
        <f>IF(C10="Long",(E10-D10)*F10,(D10-E10)*F10)</f>
        <v/>
      </c>
      <c r="I10" s="8">
        <f>H10-G10</f>
        <v/>
      </c>
      <c r="J10" s="9">
        <f>IFERROR(I10/(D10*F10),0)</f>
        <v/>
      </c>
      <c r="K10" s="3">
        <f>IF(I10&gt;0,"Gewinn",IF(I10&lt;0,"Verlust","Neutral"))</f>
        <v/>
      </c>
      <c r="L10" s="5" t="inlineStr">
        <is>
          <t>Trend Following</t>
        </is>
      </c>
      <c r="M10" s="10" t="inlineStr">
        <is>
          <t>Setup gemäß Handelsplan</t>
        </is>
      </c>
      <c r="N10" s="8">
        <f>SUM($I$4:I10)</f>
        <v/>
      </c>
    </row>
    <row r="11">
      <c r="A11" s="11" t="inlineStr">
        <is>
          <t>05.04.2026</t>
        </is>
      </c>
      <c r="B11" s="12" t="inlineStr">
        <is>
          <t>Volkswagen</t>
        </is>
      </c>
      <c r="C11" s="5" t="inlineStr">
        <is>
          <t>Short</t>
        </is>
      </c>
      <c r="D11" s="6" t="n">
        <v>105.2</v>
      </c>
      <c r="E11" s="6" t="n">
        <v>99.40000000000001</v>
      </c>
      <c r="F11" s="7" t="n">
        <v>25</v>
      </c>
      <c r="G11" s="6" t="n">
        <v>7.5</v>
      </c>
      <c r="H11" s="13">
        <f>IF(C11="Long",(E11-D11)*F11,(D11-E11)*F11)</f>
        <v/>
      </c>
      <c r="I11" s="13">
        <f>H11-G11</f>
        <v/>
      </c>
      <c r="J11" s="14">
        <f>IFERROR(I11/(D11*F11),0)</f>
        <v/>
      </c>
      <c r="K11" s="11">
        <f>IF(I11&gt;0,"Gewinn",IF(I11&lt;0,"Verlust","Neutral"))</f>
        <v/>
      </c>
      <c r="L11" s="5" t="inlineStr">
        <is>
          <t>Swing Trading</t>
        </is>
      </c>
      <c r="M11" s="10" t="inlineStr">
        <is>
          <t>Setup gemäß Handelsplan</t>
        </is>
      </c>
      <c r="N11" s="13">
        <f>SUM($I$4:I11)</f>
        <v/>
      </c>
    </row>
    <row r="12">
      <c r="A12" s="3" t="inlineStr">
        <is>
          <t>22.04.2026</t>
        </is>
      </c>
      <c r="B12" s="4" t="inlineStr">
        <is>
          <t>Bayer</t>
        </is>
      </c>
      <c r="C12" s="5" t="inlineStr">
        <is>
          <t>Long</t>
        </is>
      </c>
      <c r="D12" s="6" t="n">
        <v>29.4</v>
      </c>
      <c r="E12" s="6" t="n">
        <v>31.8</v>
      </c>
      <c r="F12" s="7" t="n">
        <v>150</v>
      </c>
      <c r="G12" s="6" t="n">
        <v>6.3</v>
      </c>
      <c r="H12" s="8">
        <f>IF(C12="Long",(E12-D12)*F12,(D12-E12)*F12)</f>
        <v/>
      </c>
      <c r="I12" s="8">
        <f>H12-G12</f>
        <v/>
      </c>
      <c r="J12" s="9">
        <f>IFERROR(I12/(D12*F12),0)</f>
        <v/>
      </c>
      <c r="K12" s="3">
        <f>IF(I12&gt;0,"Gewinn",IF(I12&lt;0,"Verlust","Neutral"))</f>
        <v/>
      </c>
      <c r="L12" s="5" t="inlineStr">
        <is>
          <t>Mean Reversion</t>
        </is>
      </c>
      <c r="M12" s="10" t="inlineStr">
        <is>
          <t>Setup gemäß Handelsplan</t>
        </is>
      </c>
      <c r="N12" s="8">
        <f>SUM($I$4:I12)</f>
        <v/>
      </c>
    </row>
    <row r="13">
      <c r="A13" s="11" t="inlineStr">
        <is>
          <t>10.05.2026</t>
        </is>
      </c>
      <c r="B13" s="12" t="inlineStr">
        <is>
          <t>Infineon</t>
        </is>
      </c>
      <c r="C13" s="5" t="inlineStr">
        <is>
          <t>Long</t>
        </is>
      </c>
      <c r="D13" s="6" t="n">
        <v>34.1</v>
      </c>
      <c r="E13" s="6" t="n">
        <v>33.2</v>
      </c>
      <c r="F13" s="7" t="n">
        <v>120</v>
      </c>
      <c r="G13" s="6" t="n">
        <v>6.9</v>
      </c>
      <c r="H13" s="13">
        <f>IF(C13="Long",(E13-D13)*F13,(D13-E13)*F13)</f>
        <v/>
      </c>
      <c r="I13" s="13">
        <f>H13-G13</f>
        <v/>
      </c>
      <c r="J13" s="14">
        <f>IFERROR(I13/(D13*F13),0)</f>
        <v/>
      </c>
      <c r="K13" s="11">
        <f>IF(I13&gt;0,"Gewinn",IF(I13&lt;0,"Verlust","Neutral"))</f>
        <v/>
      </c>
      <c r="L13" s="5" t="inlineStr">
        <is>
          <t>Scalping</t>
        </is>
      </c>
      <c r="M13" s="10" t="inlineStr">
        <is>
          <t>Setup gemäß Handelsplan</t>
        </is>
      </c>
      <c r="N13" s="13">
        <f>SUM($I$4:I13)</f>
        <v/>
      </c>
    </row>
    <row r="14">
      <c r="A14" s="15" t="n"/>
      <c r="B14" s="15" t="inlineStr">
        <is>
          <t>GESAMT</t>
        </is>
      </c>
      <c r="C14" s="15" t="n"/>
      <c r="D14" s="15" t="n"/>
      <c r="E14" s="15" t="n"/>
      <c r="F14" s="15" t="n"/>
      <c r="G14" s="15" t="n"/>
      <c r="H14" s="16">
        <f>SUM(H4:H13)</f>
        <v/>
      </c>
      <c r="I14" s="16">
        <f>SUM(I4:I13)</f>
        <v/>
      </c>
      <c r="J14" s="17">
        <f>IFERROR(AVERAGE(J4:J13),0)</f>
        <v/>
      </c>
      <c r="K14" s="15">
        <f>COUNTIF(K4:K13,"Gewinn")&amp;" Gewinne / "&amp;COUNTIF(K4:K13,"Verlust")&amp;" Verluste"</f>
        <v/>
      </c>
      <c r="L14" s="15" t="n"/>
      <c r="M14" s="15" t="n"/>
      <c r="N14" s="15" t="n"/>
    </row>
  </sheetData>
  <mergeCells count="1">
    <mergeCell ref="A1:N1"/>
  </mergeCells>
  <conditionalFormatting sqref="K4:K13">
    <cfRule type="expression" priority="1" dxfId="0" stopIfTrue="1">
      <formula>K4="Gewinn"</formula>
    </cfRule>
    <cfRule type="expression" priority="2" dxfId="1" stopIfTrue="1">
      <formula>K4="Verlust"</formula>
    </cfRule>
  </conditionalFormatting>
  <dataValidations count="2">
    <dataValidation sqref="C4:C33" showErrorMessage="1" showInputMessage="1" allowBlank="0" type="list">
      <formula1>"Long,Short"</formula1>
    </dataValidation>
    <dataValidation sqref="L4:L33" showErrorMessage="1" showInputMessage="1" allowBlank="0" type="list">
      <formula1>"Breakout,Trend Following,Mean Reversion,Swing Trading,Scalping"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28" customHeight="1">
      <c r="A1" s="1" t="inlineStr">
        <is>
          <t>Trading Journal – Dashboard &amp; Kennzahlen</t>
        </is>
      </c>
    </row>
    <row r="3">
      <c r="A3" s="2" t="inlineStr">
        <is>
          <t>Kennzahl</t>
        </is>
      </c>
      <c r="B3" s="2" t="inlineStr">
        <is>
          <t>Wert</t>
        </is>
      </c>
    </row>
    <row r="4">
      <c r="A4" s="4" t="inlineStr">
        <is>
          <t>Anzahl Trades</t>
        </is>
      </c>
      <c r="B4" s="18">
        <f>COUNTA(Handelsjournal!B4:B13)</f>
        <v/>
      </c>
    </row>
    <row r="5">
      <c r="A5" s="12" t="inlineStr">
        <is>
          <t>Gewinn-Trades</t>
        </is>
      </c>
      <c r="B5" s="19">
        <f>COUNTIF(Handelsjournal!K4:K13,"Gewinn")</f>
        <v/>
      </c>
    </row>
    <row r="6">
      <c r="A6" s="4" t="inlineStr">
        <is>
          <t>Verlust-Trades</t>
        </is>
      </c>
      <c r="B6" s="18">
        <f>COUNTIF(Handelsjournal!K4:K13,"Verlust")</f>
        <v/>
      </c>
    </row>
    <row r="7">
      <c r="A7" s="12" t="inlineStr">
        <is>
          <t>Trefferquote (Win-Rate)</t>
        </is>
      </c>
      <c r="B7" s="14">
        <f>IFERROR(COUNTIF(Handelsjournal!K4:K13,"Gewinn")/COUNTA(Handelsjournal!B4:B13),0)</f>
        <v/>
      </c>
    </row>
    <row r="8">
      <c r="A8" s="4" t="inlineStr">
        <is>
          <t>Gesamter Nettogewinn</t>
        </is>
      </c>
      <c r="B8" s="8">
        <f>SUM(Handelsjournal!I4:I13)</f>
        <v/>
      </c>
    </row>
    <row r="9">
      <c r="A9" s="12" t="inlineStr">
        <is>
          <t>Durchschnittlicher Gewinn/Trade</t>
        </is>
      </c>
      <c r="B9" s="13">
        <f>IFERROR(AVERAGE(Handelsjournal!I4:I13),0)</f>
        <v/>
      </c>
    </row>
    <row r="10">
      <c r="A10" s="4" t="inlineStr">
        <is>
          <t>Bester Trade</t>
        </is>
      </c>
      <c r="B10" s="8">
        <f>MAX(Handelsjournal!I4:I13)</f>
        <v/>
      </c>
    </row>
    <row r="11">
      <c r="A11" s="12" t="inlineStr">
        <is>
          <t>Schlechtester Trade</t>
        </is>
      </c>
      <c r="B11" s="13">
        <f>MIN(Handelsjournal!I4:I13)</f>
        <v/>
      </c>
    </row>
    <row r="12">
      <c r="A12" s="4" t="inlineStr">
        <is>
          <t>Gesamte Gebühren</t>
        </is>
      </c>
      <c r="B12" s="8">
        <f>SUM(Handelsjournal!G4:G13)</f>
        <v/>
      </c>
    </row>
    <row r="13">
      <c r="A13" s="12" t="inlineStr">
        <is>
          <t>Durchschnittliche Rendite %</t>
        </is>
      </c>
      <c r="B13" s="14">
        <f>IFERROR(AVERAGE(Handelsjournal!J4:J13),0)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</cols>
  <sheetData>
    <row r="1" ht="28" customHeight="1">
      <c r="A1" s="1" t="inlineStr">
        <is>
          <t>Hinweise zur Nutzung des Trading Journals</t>
        </is>
      </c>
    </row>
    <row r="3">
      <c r="A3" s="20" t="inlineStr">
        <is>
          <t>Bereich</t>
        </is>
      </c>
      <c r="B3" s="20" t="inlineStr">
        <is>
          <t>Erläuterung</t>
        </is>
      </c>
      <c r="C3" s="21" t="n"/>
      <c r="D3" s="22" t="n"/>
    </row>
    <row r="4" ht="32" customHeight="1">
      <c r="A4" s="23" t="inlineStr">
        <is>
          <t>Handelsjournal</t>
        </is>
      </c>
      <c r="B4" s="24" t="inlineStr">
        <is>
          <t>Erfassen Sie jeden Trade mit Datum, Symbol, Position (Long/Short), Ein- und Ausstiegskurs, Menge und Gebühren. Gelb hinterlegte Zellen sind editierbar.</t>
        </is>
      </c>
    </row>
    <row r="5" ht="32" customHeight="1">
      <c r="A5" s="25" t="inlineStr">
        <is>
          <t>Bruttoertrag / Nettoertrag</t>
        </is>
      </c>
      <c r="B5" s="26" t="inlineStr">
        <is>
          <t>Wird automatisch berechnet: bei Long = (Ausstieg - Einstieg) * Menge, bei Short umgekehrt. Nettoertrag zieht die Gebühren ab.</t>
        </is>
      </c>
    </row>
    <row r="6" ht="32" customHeight="1">
      <c r="A6" s="23" t="inlineStr">
        <is>
          <t>Rendite %</t>
        </is>
      </c>
      <c r="B6" s="24" t="inlineStr">
        <is>
          <t>Zeigt den prozentualen Gewinn/Verlust im Verhältnis zum eingesetzten Kapital (Einstiegskurs * Menge).</t>
        </is>
      </c>
    </row>
    <row r="7" ht="32" customHeight="1">
      <c r="A7" s="25" t="inlineStr">
        <is>
          <t>Ergebnis</t>
        </is>
      </c>
      <c r="B7" s="26" t="inlineStr">
        <is>
          <t>Automatische Kennzeichnung als 'Gewinn', 'Verlust' oder 'Neutral', farblich hervorgehoben (grün/rot).</t>
        </is>
      </c>
    </row>
    <row r="8" ht="32" customHeight="1">
      <c r="A8" s="23" t="inlineStr">
        <is>
          <t>Kumulierter Gewinn</t>
        </is>
      </c>
      <c r="B8" s="24" t="inlineStr">
        <is>
          <t>Laufende Summe des Nettoertrags über alle bisherigen Trades, Basis für den Liniendiagramm.</t>
        </is>
      </c>
    </row>
    <row r="9" ht="32" customHeight="1">
      <c r="A9" s="25" t="inlineStr">
        <is>
          <t>Strategie</t>
        </is>
      </c>
      <c r="B9" s="26" t="inlineStr">
        <is>
          <t>Wählen Sie über das Dropdown eine Handelsstrategie aus, um spätere Auswertungen nach Strategie zu ermöglichen.</t>
        </is>
      </c>
    </row>
    <row r="10" ht="32" customHeight="1">
      <c r="A10" s="23" t="inlineStr">
        <is>
          <t>Dashboard</t>
        </is>
      </c>
      <c r="B10" s="24" t="inlineStr">
        <is>
          <t>Zeigt zentrale Kennzahlen wie Trefferquote, Gesamtgewinn, besten/schlechtesten Trade sowie drei Diagramme zur Visualisierung.</t>
        </is>
      </c>
    </row>
    <row r="11" ht="32" customHeight="1">
      <c r="A11" s="25" t="inlineStr">
        <is>
          <t>Diagramme</t>
        </is>
      </c>
      <c r="B11" s="26" t="inlineStr">
        <is>
          <t>Balkendiagramm: Nettoertrag je Trade. Kreisdiagramm: Verhältnis Gewinn-/Verlust-Trades. Liniendiagramm: Entwicklung des kumulierten Gewinns.</t>
        </is>
      </c>
    </row>
    <row r="12" ht="32" customHeight="1">
      <c r="A12" s="23" t="inlineStr">
        <is>
          <t>Pflege</t>
        </is>
      </c>
      <c r="B12" s="24" t="inlineStr">
        <is>
          <t>Neue Trades einfach in der nächsten freien Zeile im Handelsjournal ergänzen; alle Formeln und die Gesamtsumme passen sich automatisch an, sofern der Bereich erweitert wird.</t>
        </is>
      </c>
    </row>
  </sheetData>
  <mergeCells count="11">
    <mergeCell ref="A1:D1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2026-07-21T16:56:19Z</dcterms:created>
  <dcterms:modified xmlns:dcterms="http://purl.org/dc/terms/" xmlns:xsi="http://www.w3.org/2001/XMLSchema-instance" xsi:type="dcterms:W3CDTF">2026-07-21T16:56:19Z</dcterms:modified>
</cp:coreProperties>
</file>