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rsicherungen" sheetId="1" state="visible" r:id="rId1"/>
    <sheet xmlns:r="http://schemas.openxmlformats.org/officeDocument/2006/relationships" name="Übersicht" sheetId="2" state="visible" r:id="rId2"/>
    <sheet xmlns:r="http://schemas.openxmlformats.org/officeDocument/2006/relationships" name="Hinweise" sheetId="3" state="visible" r:id="rId3"/>
  </sheets>
  <definedNames>
    <definedName name="_xlnm._FilterDatabase" localSheetId="0" hidden="1">'Versicherungen'!$A$2:$S$11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#.##0,00 &quot;€&quot;"/>
    <numFmt numFmtId="166" formatCode="DD.MM.YYYY"/>
    <numFmt numFmtId="167" formatCode="0,0%"/>
  </numFmts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  <color rgb="001E293B"/>
    </font>
    <font>
      <b val="1"/>
      <color rgb="00C8102E"/>
      <sz val="12"/>
    </font>
    <font>
      <b val="1"/>
    </font>
  </fonts>
  <fills count="7">
    <fill>
      <patternFill/>
    </fill>
    <fill>
      <patternFill patternType="gray125"/>
    </fill>
    <fill>
      <patternFill patternType="solid">
        <fgColor rgb="00C8102E"/>
      </patternFill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166" fontId="0" fillId="4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" fontId="0" fillId="4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166" fontId="0" fillId="0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1" fontId="0" fillId="0" borderId="1" applyAlignment="1" pivotButton="0" quotePrefix="0" xfId="0">
      <alignment horizontal="center" vertical="center"/>
    </xf>
    <xf numFmtId="0" fontId="3" fillId="0" borderId="0" pivotButton="0" quotePrefix="0" xfId="0"/>
    <xf numFmtId="165" fontId="3" fillId="0" borderId="1" pivotButton="0" quotePrefix="0" xfId="0"/>
    <xf numFmtId="0" fontId="4" fillId="0" borderId="0" pivotButton="0" quotePrefix="0" xfId="0"/>
    <xf numFmtId="0" fontId="3" fillId="0" borderId="1" pivotButton="0" quotePrefix="0" xfId="0"/>
    <xf numFmtId="1" fontId="5" fillId="4" borderId="1" pivotButton="0" quotePrefix="0" xfId="0"/>
    <xf numFmtId="0" fontId="2" fillId="3" borderId="1" applyAlignment="1" pivotButton="0" quotePrefix="0" xfId="0">
      <alignment horizontal="center" vertical="center"/>
    </xf>
    <xf numFmtId="165" fontId="5" fillId="6" borderId="1" pivotButton="0" quotePrefix="0" xfId="0"/>
    <xf numFmtId="0" fontId="0" fillId="4" borderId="1" pivotButton="0" quotePrefix="0" xfId="0"/>
    <xf numFmtId="165" fontId="0" fillId="4" borderId="1" pivotButton="0" quotePrefix="0" xfId="0"/>
    <xf numFmtId="165" fontId="5" fillId="4" borderId="1" pivotButton="0" quotePrefix="0" xfId="0"/>
    <xf numFmtId="0" fontId="0" fillId="0" borderId="1" pivotButton="0" quotePrefix="0" xfId="0"/>
    <xf numFmtId="165" fontId="0" fillId="0" borderId="1" pivotButton="0" quotePrefix="0" xfId="0"/>
    <xf numFmtId="1" fontId="5" fillId="6" borderId="1" pivotButton="0" quotePrefix="0" xfId="0"/>
    <xf numFmtId="167" fontId="5" fillId="6" borderId="1" pivotButton="0" quotePrefix="0" xfId="0"/>
    <xf numFmtId="0" fontId="2" fillId="3" borderId="1" pivotButton="0" quotePrefix="0" xfId="0"/>
    <xf numFmtId="0" fontId="3" fillId="4" borderId="1" applyAlignment="1" pivotButton="0" quotePrefix="0" xfId="0">
      <alignment vertical="top"/>
    </xf>
    <xf numFmtId="0" fontId="0" fillId="4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b val="1"/>
        <color rgb="0016A34A"/>
      </font>
    </dxf>
    <dxf>
      <fill>
        <patternFill patternType="solid">
          <fgColor rgb="00DCFCE7"/>
        </patternFill>
      </fill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Jahresbeitrag brutto nach Versicherungsart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'Übersicht'!F4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'Übersicht'!$D$5:$D$13</f>
            </numRef>
          </cat>
          <val>
            <numRef>
              <f>'Übersicht'!$F$5:$F$13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Versicherungsart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Jahresbeitrag (€)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der Verträge nach Status</a:t>
            </a:r>
          </a:p>
        </rich>
      </tx>
    </title>
    <plotArea>
      <doughnutChart>
        <varyColors val="1"/>
        <ser>
          <idx val="0"/>
          <order val="0"/>
          <tx>
            <strRef>
              <f>'Übersicht'!I15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4A017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'Übersicht'!$H$16:$H$18</f>
            </numRef>
          </cat>
          <val>
            <numRef>
              <f>'Übersicht'!$I$16:$I$18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36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3" customWidth="1" min="3" max="3"/>
    <col width="26" customWidth="1" min="4" max="4"/>
    <col width="14" customWidth="1" min="5" max="5"/>
    <col width="14" customWidth="1" min="6" max="6"/>
    <col width="12" customWidth="1" min="7" max="7"/>
    <col width="16" customWidth="1" min="8" max="8"/>
    <col width="13" customWidth="1" min="9" max="9"/>
    <col width="15" customWidth="1" min="10" max="10"/>
    <col width="15" customWidth="1" min="11" max="11"/>
    <col width="15" customWidth="1" min="12" max="12"/>
    <col width="14" customWidth="1" min="13" max="13"/>
    <col width="14" customWidth="1" min="14" max="14"/>
    <col width="12" customWidth="1" min="15" max="15"/>
    <col width="12" customWidth="1" min="16" max="16"/>
    <col width="12" customWidth="1" min="17" max="17"/>
    <col width="20" customWidth="1" min="18" max="18"/>
    <col width="32" customWidth="1" min="19" max="19"/>
  </cols>
  <sheetData>
    <row r="1" ht="26" customHeight="1">
      <c r="A1" s="1" t="inlineStr">
        <is>
          <t>Übersicht Versicherungen</t>
        </is>
      </c>
    </row>
    <row r="2" ht="32" customHeight="1">
      <c r="A2" s="2" t="inlineStr">
        <is>
          <t>Versicherungs-ID</t>
        </is>
      </c>
      <c r="B2" s="2" t="inlineStr">
        <is>
          <t>Versicherungsnehmer/in</t>
        </is>
      </c>
      <c r="C2" s="2" t="inlineStr">
        <is>
          <t>Wohnort</t>
        </is>
      </c>
      <c r="D2" s="2" t="inlineStr">
        <is>
          <t>Versicherungsart</t>
        </is>
      </c>
      <c r="E2" s="2" t="inlineStr">
        <is>
          <t>Versicherer</t>
        </is>
      </c>
      <c r="F2" s="2" t="inlineStr">
        <is>
          <t>Policennummer</t>
        </is>
      </c>
      <c r="G2" s="2" t="inlineStr">
        <is>
          <t>Beginn</t>
        </is>
      </c>
      <c r="H2" s="2" t="inlineStr">
        <is>
          <t>Ablauf / nächste Verlängerung</t>
        </is>
      </c>
      <c r="I2" s="2" t="inlineStr">
        <is>
          <t>Zahlungsweise</t>
        </is>
      </c>
      <c r="J2" s="2" t="inlineStr">
        <is>
          <t>Jahresbeitrag netto</t>
        </is>
      </c>
      <c r="K2" s="2" t="inlineStr">
        <is>
          <t>Versicherungssteuer</t>
        </is>
      </c>
      <c r="L2" s="2" t="inlineStr">
        <is>
          <t>Jahresbeitrag brutto</t>
        </is>
      </c>
      <c r="M2" s="2" t="inlineStr">
        <is>
          <t>Selbstbeteiligung</t>
        </is>
      </c>
      <c r="N2" s="2" t="inlineStr">
        <is>
          <t>Deckungssumme</t>
        </is>
      </c>
      <c r="O2" s="2" t="inlineStr">
        <is>
          <t>Status</t>
        </is>
      </c>
      <c r="P2" s="2" t="inlineStr">
        <is>
          <t>Prüffrist (Monate)</t>
        </is>
      </c>
      <c r="Q2" s="2" t="inlineStr">
        <is>
          <t>Tage bis Ablauf</t>
        </is>
      </c>
      <c r="R2" s="2" t="inlineStr">
        <is>
          <t>Handlungsbedarf</t>
        </is>
      </c>
      <c r="S2" s="2" t="inlineStr">
        <is>
          <t>Notizen</t>
        </is>
      </c>
    </row>
    <row r="3">
      <c r="A3" s="3" t="inlineStr">
        <is>
          <t>V-2026-001</t>
        </is>
      </c>
      <c r="B3" s="4" t="inlineStr">
        <is>
          <t>Anna Müller</t>
        </is>
      </c>
      <c r="C3" s="3" t="inlineStr">
        <is>
          <t>Berlin</t>
        </is>
      </c>
      <c r="D3" s="4" t="inlineStr">
        <is>
          <t>Privathaftpflicht</t>
        </is>
      </c>
      <c r="E3" s="4" t="inlineStr">
        <is>
          <t>Allianz</t>
        </is>
      </c>
      <c r="F3" s="3" t="inlineStr">
        <is>
          <t>AL-4587123</t>
        </is>
      </c>
      <c r="G3" s="5" t="n">
        <v>45731</v>
      </c>
      <c r="H3" s="5" t="n">
        <v>46460</v>
      </c>
      <c r="I3" s="3" t="inlineStr">
        <is>
          <t>jährlich</t>
        </is>
      </c>
      <c r="J3" s="6" t="n">
        <v>62.5</v>
      </c>
      <c r="K3" s="6" t="n">
        <v>11.88</v>
      </c>
      <c r="L3" s="7">
        <f>J3+K3</f>
        <v/>
      </c>
      <c r="M3" s="6" t="n">
        <v>0</v>
      </c>
      <c r="N3" s="6" t="inlineStr">
        <is>
          <t>50000000.0</t>
        </is>
      </c>
      <c r="O3" s="3">
        <f>IF(H3&lt;TODAY(),"Abgelaufen",IF(H3&lt;=TODAY()+60,"Bald fällig","Aktiv"))</f>
        <v/>
      </c>
      <c r="P3" s="3">
        <f>IFERROR(VLOOKUP(D3,'Übersicht'!$J$4:$K$10,2,FALSE),12)</f>
        <v/>
      </c>
      <c r="Q3" s="8">
        <f>H3-TODAY()</f>
        <v/>
      </c>
      <c r="R3" s="3">
        <f>IF(Q3&lt;0,"Sofort prüfen",IF(Q3&lt;=60,"Verlängerung prüfen","Kein Handlungsbedarf"))</f>
        <v/>
      </c>
      <c r="S3" s="4" t="inlineStr">
        <is>
          <t>Police regelmäßig prüfen</t>
        </is>
      </c>
    </row>
    <row r="4">
      <c r="A4" s="9" t="inlineStr">
        <is>
          <t>V-2026-002</t>
        </is>
      </c>
      <c r="B4" s="10" t="inlineStr">
        <is>
          <t>Lukas Schneider</t>
        </is>
      </c>
      <c r="C4" s="9" t="inlineStr">
        <is>
          <t>München</t>
        </is>
      </c>
      <c r="D4" s="10" t="inlineStr">
        <is>
          <t>Kfz-Versicherung</t>
        </is>
      </c>
      <c r="E4" s="10" t="inlineStr">
        <is>
          <t>HUK24</t>
        </is>
      </c>
      <c r="F4" s="9" t="inlineStr">
        <is>
          <t>HUK-784512</t>
        </is>
      </c>
      <c r="G4" s="11" t="n">
        <v>45962</v>
      </c>
      <c r="H4" s="11" t="n">
        <v>46326</v>
      </c>
      <c r="I4" s="9" t="inlineStr">
        <is>
          <t>jährlich</t>
        </is>
      </c>
      <c r="J4" s="6" t="n">
        <v>480</v>
      </c>
      <c r="K4" s="6" t="n">
        <v>91.2</v>
      </c>
      <c r="L4" s="12">
        <f>J4+K4</f>
        <v/>
      </c>
      <c r="M4" s="6" t="n">
        <v>300</v>
      </c>
      <c r="N4" s="6" t="inlineStr">
        <is>
          <t>100000000.0</t>
        </is>
      </c>
      <c r="O4" s="9">
        <f>IF(H4&lt;TODAY(),"Abgelaufen",IF(H4&lt;=TODAY()+60,"Bald fällig","Aktiv"))</f>
        <v/>
      </c>
      <c r="P4" s="9">
        <f>IFERROR(VLOOKUP(D4,'Übersicht'!$J$4:$K$10,2,FALSE),12)</f>
        <v/>
      </c>
      <c r="Q4" s="13">
        <f>H4-TODAY()</f>
        <v/>
      </c>
      <c r="R4" s="9">
        <f>IF(Q4&lt;0,"Sofort prüfen",IF(Q4&lt;=60,"Verlängerung prüfen","Kein Handlungsbedarf"))</f>
        <v/>
      </c>
      <c r="S4" s="10" t="inlineStr">
        <is>
          <t>Wechselsaison beachten</t>
        </is>
      </c>
    </row>
    <row r="5">
      <c r="A5" s="3" t="inlineStr">
        <is>
          <t>V-2026-003</t>
        </is>
      </c>
      <c r="B5" s="4" t="inlineStr">
        <is>
          <t>Julia Weber</t>
        </is>
      </c>
      <c r="C5" s="3" t="inlineStr">
        <is>
          <t>Hamburg</t>
        </is>
      </c>
      <c r="D5" s="4" t="inlineStr">
        <is>
          <t>Hausratversicherung</t>
        </is>
      </c>
      <c r="E5" s="4" t="inlineStr">
        <is>
          <t>AXA</t>
        </is>
      </c>
      <c r="F5" s="3" t="inlineStr">
        <is>
          <t>AXA-912345</t>
        </is>
      </c>
      <c r="G5" s="5" t="n">
        <v>45809</v>
      </c>
      <c r="H5" s="5" t="n">
        <v>46538</v>
      </c>
      <c r="I5" s="3" t="inlineStr">
        <is>
          <t>monatlich</t>
        </is>
      </c>
      <c r="J5" s="6" t="n">
        <v>145</v>
      </c>
      <c r="K5" s="6" t="n">
        <v>27.55</v>
      </c>
      <c r="L5" s="7">
        <f>J5+K5</f>
        <v/>
      </c>
      <c r="M5" s="6" t="n">
        <v>150</v>
      </c>
      <c r="N5" s="6" t="inlineStr">
        <is>
          <t>65000.0</t>
        </is>
      </c>
      <c r="O5" s="3">
        <f>IF(H5&lt;TODAY(),"Abgelaufen",IF(H5&lt;=TODAY()+60,"Bald fällig","Aktiv"))</f>
        <v/>
      </c>
      <c r="P5" s="3">
        <f>IFERROR(VLOOKUP(D5,'Übersicht'!$J$4:$K$10,2,FALSE),12)</f>
        <v/>
      </c>
      <c r="Q5" s="8">
        <f>H5-TODAY()</f>
        <v/>
      </c>
      <c r="R5" s="3">
        <f>IF(Q5&lt;0,"Sofort prüfen",IF(Q5&lt;=60,"Verlängerung prüfen","Kein Handlungsbedarf"))</f>
        <v/>
      </c>
      <c r="S5" s="4" t="inlineStr">
        <is>
          <t>Unterversicherung prüfen</t>
        </is>
      </c>
    </row>
    <row r="6">
      <c r="A6" s="9" t="inlineStr">
        <is>
          <t>V-2026-004</t>
        </is>
      </c>
      <c r="B6" s="10" t="inlineStr">
        <is>
          <t>Maximilian Fischer</t>
        </is>
      </c>
      <c r="C6" s="9" t="inlineStr">
        <is>
          <t>Köln</t>
        </is>
      </c>
      <c r="D6" s="10" t="inlineStr">
        <is>
          <t>Berufsunfähigkeitsversicherung</t>
        </is>
      </c>
      <c r="E6" s="10" t="inlineStr">
        <is>
          <t>Swiss Life</t>
        </is>
      </c>
      <c r="F6" s="9" t="inlineStr">
        <is>
          <t>SL-334455</t>
        </is>
      </c>
      <c r="G6" s="11" t="n">
        <v>45748</v>
      </c>
      <c r="H6" s="11" t="n">
        <v>46477</v>
      </c>
      <c r="I6" s="9" t="inlineStr">
        <is>
          <t>monatlich</t>
        </is>
      </c>
      <c r="J6" s="6" t="n">
        <v>1180</v>
      </c>
      <c r="K6" s="6" t="n">
        <v>0</v>
      </c>
      <c r="L6" s="12">
        <f>J6+K6</f>
        <v/>
      </c>
      <c r="M6" s="6" t="n">
        <v>0</v>
      </c>
      <c r="N6" s="6" t="inlineStr">
        <is>
          <t>2500.0</t>
        </is>
      </c>
      <c r="O6" s="9">
        <f>IF(H6&lt;TODAY(),"Abgelaufen",IF(H6&lt;=TODAY()+60,"Bald fällig","Aktiv"))</f>
        <v/>
      </c>
      <c r="P6" s="9">
        <f>IFERROR(VLOOKUP(D6,'Übersicht'!$J$4:$K$10,2,FALSE),12)</f>
        <v/>
      </c>
      <c r="Q6" s="13">
        <f>H6-TODAY()</f>
        <v/>
      </c>
      <c r="R6" s="9">
        <f>IF(Q6&lt;0,"Sofort prüfen",IF(Q6&lt;=60,"Verlängerung prüfen","Kein Handlungsbedarf"))</f>
        <v/>
      </c>
      <c r="S6" s="10" t="inlineStr">
        <is>
          <t>Monatliche BU-Rente 2.500 €</t>
        </is>
      </c>
    </row>
    <row r="7">
      <c r="A7" s="3" t="inlineStr">
        <is>
          <t>V-2026-005</t>
        </is>
      </c>
      <c r="B7" s="4" t="inlineStr">
        <is>
          <t>Sophie Wagner</t>
        </is>
      </c>
      <c r="C7" s="3" t="inlineStr">
        <is>
          <t>Frankfurt</t>
        </is>
      </c>
      <c r="D7" s="4" t="inlineStr">
        <is>
          <t>Rechtsschutzversicherung</t>
        </is>
      </c>
      <c r="E7" s="4" t="inlineStr">
        <is>
          <t>ARAG</t>
        </is>
      </c>
      <c r="F7" s="3" t="inlineStr">
        <is>
          <t>AR-667788</t>
        </is>
      </c>
      <c r="G7" s="5" t="n">
        <v>45884</v>
      </c>
      <c r="H7" s="5" t="n">
        <v>46295</v>
      </c>
      <c r="I7" s="3" t="inlineStr">
        <is>
          <t>jährlich</t>
        </is>
      </c>
      <c r="J7" s="6" t="n">
        <v>310</v>
      </c>
      <c r="K7" s="6" t="n">
        <v>58.9</v>
      </c>
      <c r="L7" s="7">
        <f>J7+K7</f>
        <v/>
      </c>
      <c r="M7" s="6" t="n">
        <v>150</v>
      </c>
      <c r="N7" s="6" t="inlineStr">
        <is>
          <t>500000.0</t>
        </is>
      </c>
      <c r="O7" s="3">
        <f>IF(H7&lt;TODAY(),"Abgelaufen",IF(H7&lt;=TODAY()+60,"Bald fällig","Aktiv"))</f>
        <v/>
      </c>
      <c r="P7" s="3">
        <f>IFERROR(VLOOKUP(D7,'Übersicht'!$J$4:$K$10,2,FALSE),12)</f>
        <v/>
      </c>
      <c r="Q7" s="8">
        <f>H7-TODAY()</f>
        <v/>
      </c>
      <c r="R7" s="3">
        <f>IF(Q7&lt;0,"Sofort prüfen",IF(Q7&lt;=60,"Verlängerung prüfen","Kein Handlungsbedarf"))</f>
        <v/>
      </c>
      <c r="S7" s="4" t="inlineStr">
        <is>
          <t>Bald fällig – Angebote einholen</t>
        </is>
      </c>
    </row>
    <row r="8">
      <c r="A8" s="9" t="inlineStr">
        <is>
          <t>V-2026-006</t>
        </is>
      </c>
      <c r="B8" s="10" t="inlineStr">
        <is>
          <t>Felix Becker</t>
        </is>
      </c>
      <c r="C8" s="9" t="inlineStr">
        <is>
          <t>Stuttgart</t>
        </is>
      </c>
      <c r="D8" s="10" t="inlineStr">
        <is>
          <t>Wohngebäudeversicherung</t>
        </is>
      </c>
      <c r="E8" s="10" t="inlineStr">
        <is>
          <t>R+V</t>
        </is>
      </c>
      <c r="F8" s="9" t="inlineStr">
        <is>
          <t>RV-223344</t>
        </is>
      </c>
      <c r="G8" s="11" t="n">
        <v>45778</v>
      </c>
      <c r="H8" s="11" t="n">
        <v>46507</v>
      </c>
      <c r="I8" s="9" t="inlineStr">
        <is>
          <t>jährlich</t>
        </is>
      </c>
      <c r="J8" s="6" t="n">
        <v>520</v>
      </c>
      <c r="K8" s="6" t="n">
        <v>98.8</v>
      </c>
      <c r="L8" s="12">
        <f>J8+K8</f>
        <v/>
      </c>
      <c r="M8" s="6" t="n">
        <v>250</v>
      </c>
      <c r="N8" s="6" t="inlineStr">
        <is>
          <t>450000.0</t>
        </is>
      </c>
      <c r="O8" s="9">
        <f>IF(H8&lt;TODAY(),"Abgelaufen",IF(H8&lt;=TODAY()+60,"Bald fällig","Aktiv"))</f>
        <v/>
      </c>
      <c r="P8" s="9">
        <f>IFERROR(VLOOKUP(D8,'Übersicht'!$J$4:$K$10,2,FALSE),12)</f>
        <v/>
      </c>
      <c r="Q8" s="13">
        <f>H8-TODAY()</f>
        <v/>
      </c>
      <c r="R8" s="9">
        <f>IF(Q8&lt;0,"Sofort prüfen",IF(Q8&lt;=60,"Verlängerung prüfen","Kein Handlungsbedarf"))</f>
        <v/>
      </c>
      <c r="S8" s="10" t="inlineStr">
        <is>
          <t>Elementarschaden eingeschlossen</t>
        </is>
      </c>
    </row>
    <row r="9">
      <c r="A9" s="3" t="inlineStr">
        <is>
          <t>V-2026-007</t>
        </is>
      </c>
      <c r="B9" s="4" t="inlineStr">
        <is>
          <t>Laura Hoffmann</t>
        </is>
      </c>
      <c r="C9" s="3" t="inlineStr">
        <is>
          <t>Düsseldorf</t>
        </is>
      </c>
      <c r="D9" s="4" t="inlineStr">
        <is>
          <t>Auslandsreisekrankenversicherung</t>
        </is>
      </c>
      <c r="E9" s="4" t="inlineStr">
        <is>
          <t>HanseMerkur</t>
        </is>
      </c>
      <c r="F9" s="3" t="inlineStr">
        <is>
          <t>HM-998877</t>
        </is>
      </c>
      <c r="G9" s="5" t="n">
        <v>45839</v>
      </c>
      <c r="H9" s="5" t="n">
        <v>46249</v>
      </c>
      <c r="I9" s="3" t="inlineStr">
        <is>
          <t>jährlich</t>
        </is>
      </c>
      <c r="J9" s="6" t="n">
        <v>12</v>
      </c>
      <c r="K9" s="6" t="n">
        <v>2.28</v>
      </c>
      <c r="L9" s="7">
        <f>J9+K9</f>
        <v/>
      </c>
      <c r="M9" s="6" t="n">
        <v>0</v>
      </c>
      <c r="N9" s="6" t="inlineStr">
        <is>
          <t>1000000.0</t>
        </is>
      </c>
      <c r="O9" s="3">
        <f>IF(H9&lt;TODAY(),"Abgelaufen",IF(H9&lt;=TODAY()+60,"Bald fällig","Aktiv"))</f>
        <v/>
      </c>
      <c r="P9" s="3">
        <f>IFERROR(VLOOKUP(D9,'Übersicht'!$J$4:$K$10,2,FALSE),12)</f>
        <v/>
      </c>
      <c r="Q9" s="8">
        <f>H9-TODAY()</f>
        <v/>
      </c>
      <c r="R9" s="3">
        <f>IF(Q9&lt;0,"Sofort prüfen",IF(Q9&lt;=60,"Verlängerung prüfen","Kein Handlungsbedarf"))</f>
        <v/>
      </c>
      <c r="S9" s="4" t="inlineStr">
        <is>
          <t>Abgelaufen – sofort verlängern</t>
        </is>
      </c>
    </row>
    <row r="10">
      <c r="A10" s="9" t="inlineStr">
        <is>
          <t>V-2026-008</t>
        </is>
      </c>
      <c r="B10" s="10" t="inlineStr">
        <is>
          <t>Jonas Klein</t>
        </is>
      </c>
      <c r="C10" s="9" t="inlineStr">
        <is>
          <t>Leipzig</t>
        </is>
      </c>
      <c r="D10" s="10" t="inlineStr">
        <is>
          <t>Unfallversicherung</t>
        </is>
      </c>
      <c r="E10" s="10" t="inlineStr">
        <is>
          <t>Signal Iduna</t>
        </is>
      </c>
      <c r="F10" s="9" t="inlineStr">
        <is>
          <t>SI-445566</t>
        </is>
      </c>
      <c r="G10" s="11" t="n">
        <v>45915</v>
      </c>
      <c r="H10" s="11" t="n">
        <v>46387</v>
      </c>
      <c r="I10" s="9" t="inlineStr">
        <is>
          <t>jährlich</t>
        </is>
      </c>
      <c r="J10" s="6" t="n">
        <v>180</v>
      </c>
      <c r="K10" s="6" t="n">
        <v>34.2</v>
      </c>
      <c r="L10" s="12">
        <f>J10+K10</f>
        <v/>
      </c>
      <c r="M10" s="6" t="n">
        <v>0</v>
      </c>
      <c r="N10" s="6" t="inlineStr">
        <is>
          <t>200000.0</t>
        </is>
      </c>
      <c r="O10" s="9">
        <f>IF(H10&lt;TODAY(),"Abgelaufen",IF(H10&lt;=TODAY()+60,"Bald fällig","Aktiv"))</f>
        <v/>
      </c>
      <c r="P10" s="9">
        <f>IFERROR(VLOOKUP(D10,'Übersicht'!$J$4:$K$10,2,FALSE),12)</f>
        <v/>
      </c>
      <c r="Q10" s="13">
        <f>H10-TODAY()</f>
        <v/>
      </c>
      <c r="R10" s="9">
        <f>IF(Q10&lt;0,"Sofort prüfen",IF(Q10&lt;=60,"Verlängerung prüfen","Kein Handlungsbedarf"))</f>
        <v/>
      </c>
      <c r="S10" s="10" t="inlineStr">
        <is>
          <t>Progression 350 %</t>
        </is>
      </c>
    </row>
    <row r="11">
      <c r="A11" s="3" t="inlineStr">
        <is>
          <t>V-2026-009</t>
        </is>
      </c>
      <c r="B11" s="4" t="inlineStr">
        <is>
          <t>Marie Wolf</t>
        </is>
      </c>
      <c r="C11" s="3" t="inlineStr">
        <is>
          <t>Dortmund</t>
        </is>
      </c>
      <c r="D11" s="4" t="inlineStr">
        <is>
          <t>Cyberversicherung</t>
        </is>
      </c>
      <c r="E11" s="4" t="inlineStr">
        <is>
          <t>Hiscox</t>
        </is>
      </c>
      <c r="F11" s="3" t="inlineStr">
        <is>
          <t>HX-112233</t>
        </is>
      </c>
      <c r="G11" s="5" t="n">
        <v>46054</v>
      </c>
      <c r="H11" s="5" t="n">
        <v>46418</v>
      </c>
      <c r="I11" s="3" t="inlineStr">
        <is>
          <t>jährlich</t>
        </is>
      </c>
      <c r="J11" s="6" t="n">
        <v>395</v>
      </c>
      <c r="K11" s="6" t="n">
        <v>75.05</v>
      </c>
      <c r="L11" s="7">
        <f>J11+K11</f>
        <v/>
      </c>
      <c r="M11" s="6" t="n">
        <v>500</v>
      </c>
      <c r="N11" s="6" t="inlineStr">
        <is>
          <t>250000.0</t>
        </is>
      </c>
      <c r="O11" s="3">
        <f>IF(H11&lt;TODAY(),"Abgelaufen",IF(H11&lt;=TODAY()+60,"Bald fällig","Aktiv"))</f>
        <v/>
      </c>
      <c r="P11" s="3">
        <f>IFERROR(VLOOKUP(D11,'Übersicht'!$J$4:$K$10,2,FALSE),12)</f>
        <v/>
      </c>
      <c r="Q11" s="8">
        <f>H11-TODAY()</f>
        <v/>
      </c>
      <c r="R11" s="3">
        <f>IF(Q11&lt;0,"Sofort prüfen",IF(Q11&lt;=60,"Verlängerung prüfen","Kein Handlungsbedarf"))</f>
        <v/>
      </c>
      <c r="S11" s="4" t="inlineStr">
        <is>
          <t>Einzelunternehmen – jährliche Prüfung</t>
        </is>
      </c>
    </row>
    <row r="12">
      <c r="I12" s="14" t="inlineStr">
        <is>
          <t>Summe Jahresbeiträge:</t>
        </is>
      </c>
      <c r="J12" s="15">
        <f>SUM(J3:J11)</f>
        <v/>
      </c>
      <c r="K12" s="15">
        <f>SUM(K3:K11)</f>
        <v/>
      </c>
      <c r="L12" s="15">
        <f>SUM(L3:L11)</f>
        <v/>
      </c>
    </row>
  </sheetData>
  <autoFilter ref="A2:S11"/>
  <mergeCells count="1">
    <mergeCell ref="A1:S1"/>
  </mergeCells>
  <conditionalFormatting sqref="O3:O11">
    <cfRule type="expression" priority="1" dxfId="0" stopIfTrue="1">
      <formula>$O3="Aktiv"</formula>
    </cfRule>
    <cfRule type="expression" priority="2" dxfId="1" stopIfTrue="1">
      <formula>$O3="Aktiv"</formula>
    </cfRule>
    <cfRule type="expression" priority="3" dxfId="2" stopIfTrue="1">
      <formula>$O3&lt;&gt;"Aktiv"</formula>
    </cfRule>
  </conditionalFormatting>
  <conditionalFormatting sqref="R3:R11">
    <cfRule type="expression" priority="4" dxfId="2" stopIfTrue="1">
      <formula>$R3&lt;&gt;"Kein Handlungsbedarf"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3" customWidth="1" min="3" max="3"/>
    <col width="30" customWidth="1" min="4" max="4"/>
    <col width="16" customWidth="1" min="5" max="5"/>
    <col width="20" customWidth="1" min="6" max="6"/>
    <col width="3" customWidth="1" min="7" max="7"/>
    <col width="28" customWidth="1" min="8" max="8"/>
    <col width="10" customWidth="1" min="9" max="9"/>
    <col width="28" customWidth="1" min="10" max="10"/>
    <col width="16" customWidth="1" min="11" max="11"/>
  </cols>
  <sheetData>
    <row r="1" ht="26" customHeight="1">
      <c r="A1" s="1" t="inlineStr">
        <is>
          <t>Dashboard – Versicherungsübersicht</t>
        </is>
      </c>
    </row>
    <row r="3">
      <c r="A3" s="16" t="inlineStr">
        <is>
          <t>Kennzahlen</t>
        </is>
      </c>
      <c r="D3" s="16" t="inlineStr">
        <is>
          <t>Auswertung nach Versicherungsart</t>
        </is>
      </c>
      <c r="H3" s="16" t="inlineStr">
        <is>
          <t>Nachschlagetabelle Prüffristen</t>
        </is>
      </c>
    </row>
    <row r="4">
      <c r="A4" s="17" t="inlineStr">
        <is>
          <t>Anzahl Versicherungen</t>
        </is>
      </c>
      <c r="B4" s="18">
        <f>COUNTA(Versicherungen!A3:A11)</f>
        <v/>
      </c>
      <c r="D4" s="19" t="inlineStr">
        <is>
          <t>Versicherungsart</t>
        </is>
      </c>
      <c r="E4" s="19" t="inlineStr">
        <is>
          <t>Anzahl Verträge</t>
        </is>
      </c>
      <c r="F4" s="19" t="inlineStr">
        <is>
          <t>Jahresbeitrag brutto</t>
        </is>
      </c>
      <c r="J4" s="19" t="inlineStr">
        <is>
          <t>Versicherungsart</t>
        </is>
      </c>
      <c r="K4" s="19" t="inlineStr">
        <is>
          <t>Prüffrist (Monate)</t>
        </is>
      </c>
    </row>
    <row r="5">
      <c r="A5" s="17" t="inlineStr">
        <is>
          <t>Gesamter Jahresbeitrag brutto</t>
        </is>
      </c>
      <c r="B5" s="20">
        <f>SUM(Versicherungen!L3:L11)</f>
        <v/>
      </c>
      <c r="D5" s="21" t="inlineStr">
        <is>
          <t>Privathaftpflicht</t>
        </is>
      </c>
      <c r="E5" s="3">
        <f>COUNTIF(Versicherungen!D:D,D5)</f>
        <v/>
      </c>
      <c r="F5" s="22">
        <f>SUMIF(Versicherungen!D:D,D5,Versicherungen!L:L)</f>
        <v/>
      </c>
      <c r="J5" s="21" t="inlineStr">
        <is>
          <t>Privathaftpflicht</t>
        </is>
      </c>
      <c r="K5" s="3" t="n">
        <v>24</v>
      </c>
    </row>
    <row r="6">
      <c r="A6" s="17" t="inlineStr">
        <is>
          <t>Durchschnittlicher Jahresbeitrag</t>
        </is>
      </c>
      <c r="B6" s="23">
        <f>IFERROR(AVERAGE(Versicherungen!L3:L11),0)</f>
        <v/>
      </c>
      <c r="D6" s="24" t="inlineStr">
        <is>
          <t>Kfz-Versicherung</t>
        </is>
      </c>
      <c r="E6" s="9">
        <f>COUNTIF(Versicherungen!D:D,D6)</f>
        <v/>
      </c>
      <c r="F6" s="25">
        <f>SUMIF(Versicherungen!D:D,D6,Versicherungen!L:L)</f>
        <v/>
      </c>
      <c r="J6" s="24" t="inlineStr">
        <is>
          <t>Kfz-Versicherung</t>
        </is>
      </c>
      <c r="K6" s="9" t="n">
        <v>12</v>
      </c>
    </row>
    <row r="7">
      <c r="A7" s="17" t="inlineStr">
        <is>
          <t>Aktive Verträge</t>
        </is>
      </c>
      <c r="B7" s="26">
        <f>COUNTIF(Versicherungen!O3:O11,"Aktiv")</f>
        <v/>
      </c>
      <c r="D7" s="21" t="inlineStr">
        <is>
          <t>Hausratversicherung</t>
        </is>
      </c>
      <c r="E7" s="3">
        <f>COUNTIF(Versicherungen!D:D,D7)</f>
        <v/>
      </c>
      <c r="F7" s="22">
        <f>SUMIF(Versicherungen!D:D,D7,Versicherungen!L:L)</f>
        <v/>
      </c>
      <c r="J7" s="21" t="inlineStr">
        <is>
          <t>Hausratversicherung</t>
        </is>
      </c>
      <c r="K7" s="3" t="n">
        <v>24</v>
      </c>
    </row>
    <row r="8">
      <c r="A8" s="17" t="inlineStr">
        <is>
          <t>Bald fällige Verträge</t>
        </is>
      </c>
      <c r="B8" s="18">
        <f>COUNTIF(Versicherungen!O3:O11,"Bald fällig")</f>
        <v/>
      </c>
      <c r="D8" s="24" t="inlineStr">
        <is>
          <t>Berufsunfähigkeitsversicherung</t>
        </is>
      </c>
      <c r="E8" s="9">
        <f>COUNTIF(Versicherungen!D:D,D8)</f>
        <v/>
      </c>
      <c r="F8" s="25">
        <f>SUMIF(Versicherungen!D:D,D8,Versicherungen!L:L)</f>
        <v/>
      </c>
      <c r="J8" s="24" t="inlineStr">
        <is>
          <t>Berufsunfähigkeitsversicherung</t>
        </is>
      </c>
      <c r="K8" s="9" t="n">
        <v>12</v>
      </c>
    </row>
    <row r="9">
      <c r="A9" s="17" t="inlineStr">
        <is>
          <t>Anteil aktive Verträge</t>
        </is>
      </c>
      <c r="B9" s="27">
        <f>IFERROR(B7/B5,0)</f>
        <v/>
      </c>
      <c r="D9" s="21" t="inlineStr">
        <is>
          <t>Rechtsschutzversicherung</t>
        </is>
      </c>
      <c r="E9" s="3">
        <f>COUNTIF(Versicherungen!D:D,D9)</f>
        <v/>
      </c>
      <c r="F9" s="22">
        <f>SUMIF(Versicherungen!D:D,D9,Versicherungen!L:L)</f>
        <v/>
      </c>
      <c r="J9" s="21" t="inlineStr">
        <is>
          <t>Rechtsschutzversicherung</t>
        </is>
      </c>
      <c r="K9" s="3" t="n">
        <v>24</v>
      </c>
    </row>
    <row r="10">
      <c r="D10" s="24" t="inlineStr">
        <is>
          <t>Wohngebäudeversicherung</t>
        </is>
      </c>
      <c r="E10" s="9">
        <f>COUNTIF(Versicherungen!D:D,D10)</f>
        <v/>
      </c>
      <c r="F10" s="25">
        <f>SUMIF(Versicherungen!D:D,D10,Versicherungen!L:L)</f>
        <v/>
      </c>
      <c r="J10" s="24" t="inlineStr">
        <is>
          <t>Wohngebäudeversicherung</t>
        </is>
      </c>
      <c r="K10" s="9" t="n">
        <v>24</v>
      </c>
    </row>
    <row r="11">
      <c r="D11" s="21" t="inlineStr">
        <is>
          <t>Unfallversicherung</t>
        </is>
      </c>
      <c r="E11" s="3">
        <f>COUNTIF(Versicherungen!D:D,D11)</f>
        <v/>
      </c>
      <c r="F11" s="22">
        <f>SUMIF(Versicherungen!D:D,D11,Versicherungen!L:L)</f>
        <v/>
      </c>
      <c r="J11" s="21" t="inlineStr">
        <is>
          <t>Unfallversicherung</t>
        </is>
      </c>
      <c r="K11" s="3" t="n">
        <v>12</v>
      </c>
    </row>
    <row r="12">
      <c r="D12" s="24" t="inlineStr">
        <is>
          <t>Auslandsreisekrankenversicherung</t>
        </is>
      </c>
      <c r="E12" s="9">
        <f>COUNTIF(Versicherungen!D:D,D12)</f>
        <v/>
      </c>
      <c r="F12" s="25">
        <f>SUMIF(Versicherungen!D:D,D12,Versicherungen!L:L)</f>
        <v/>
      </c>
    </row>
    <row r="13">
      <c r="D13" s="21" t="inlineStr">
        <is>
          <t>Cyberversicherung</t>
        </is>
      </c>
      <c r="E13" s="3">
        <f>COUNTIF(Versicherungen!D:D,D13)</f>
        <v/>
      </c>
      <c r="F13" s="22">
        <f>SUMIF(Versicherungen!D:D,D13,Versicherungen!L:L)</f>
        <v/>
      </c>
    </row>
    <row r="15">
      <c r="H15" s="28" t="inlineStr">
        <is>
          <t>Status</t>
        </is>
      </c>
      <c r="I15" s="28" t="inlineStr">
        <is>
          <t>Anzahl</t>
        </is>
      </c>
    </row>
    <row r="16">
      <c r="H16" s="24" t="inlineStr">
        <is>
          <t>Aktiv</t>
        </is>
      </c>
      <c r="I16" s="9">
        <f>COUNTIF(Versicherungen!O3:O11,H16)</f>
        <v/>
      </c>
    </row>
    <row r="17">
      <c r="H17" s="24" t="inlineStr">
        <is>
          <t>Bald fällig</t>
        </is>
      </c>
      <c r="I17" s="9">
        <f>COUNTIF(Versicherungen!O3:O11,H17)</f>
        <v/>
      </c>
    </row>
    <row r="18">
      <c r="H18" s="24" t="inlineStr">
        <is>
          <t>Abgelaufen</t>
        </is>
      </c>
      <c r="I18" s="9">
        <f>COUNTIF(Versicherungen!O3:O11,H18)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30" customWidth="1" min="1" max="1"/>
    <col width="95" customWidth="1" min="2" max="2"/>
  </cols>
  <sheetData>
    <row r="1" ht="26" customHeight="1">
      <c r="A1" s="1" t="inlineStr">
        <is>
          <t>Hinweise zur Versicherungsübersicht</t>
        </is>
      </c>
    </row>
    <row r="3">
      <c r="A3" s="19" t="inlineStr">
        <is>
          <t>Bereich</t>
        </is>
      </c>
      <c r="B3" s="19" t="inlineStr">
        <is>
          <t>Beschreibung</t>
        </is>
      </c>
    </row>
    <row r="4" ht="45" customHeight="1">
      <c r="A4" s="29" t="inlineStr">
        <is>
          <t>Tabellenblatt „Versicherungen“</t>
        </is>
      </c>
      <c r="B4" s="30" t="inlineStr">
        <is>
          <t>Zentrale Datentabelle aller Versicherungsverträge. Gelb markierte Felder (Jahresbeitrag netto, Versicherungssteuer, Selbstbeteiligung, Deckungssumme) sind manuell zu pflegen. Alle übrigen berechneten Spalten werden automatisch aktualisiert.</t>
        </is>
      </c>
    </row>
    <row r="5" ht="45" customHeight="1">
      <c r="A5" s="31" t="inlineStr">
        <is>
          <t>Tabellenblatt „Übersicht“</t>
        </is>
      </c>
      <c r="B5" s="32" t="inlineStr">
        <is>
          <t>Dashboard mit Kennzahlen, Auswertung nach Versicherungsart, Nachschlagetabelle für die Prüffristen sowie Diagrammen. Die Prüffristen in den Zellen J5:K11 können bei Bedarf angepasst werden.</t>
        </is>
      </c>
    </row>
    <row r="6" ht="45" customHeight="1">
      <c r="A6" s="29" t="inlineStr">
        <is>
          <t>Tabellenblatt „Hinweise“</t>
        </is>
      </c>
      <c r="B6" s="30" t="inlineStr">
        <is>
          <t>Diese Anleitung sowie allgemeine Empfehlungen zum Umgang mit der Datei.</t>
        </is>
      </c>
    </row>
    <row r="7" ht="45" customHeight="1">
      <c r="A7" s="31" t="inlineStr">
        <is>
          <t>Vertragsprüfung</t>
        </is>
      </c>
      <c r="B7" s="32" t="inlineStr">
        <is>
          <t>Vertragsabläufe und Kündigungsfristen regelmäßig prüfen. Die Spalten „Status“, „Tage bis Ablauf“ und „Handlungsbedarf“ weisen automatisch auf anstehende Fristen hin.</t>
        </is>
      </c>
    </row>
    <row r="8" ht="45" customHeight="1">
      <c r="A8" s="29" t="inlineStr">
        <is>
          <t>Datenabgleich</t>
        </is>
      </c>
      <c r="B8" s="30" t="inlineStr">
        <is>
          <t>Beiträge, Selbstbeteiligungen und Deckungssummen regelmäßig mit der aktuellen Police abgleichen, insbesondere nach Beitragsanpassungen oder Vertragsänderungen.</t>
        </is>
      </c>
    </row>
    <row r="9" ht="45" customHeight="1">
      <c r="A9" s="31" t="inlineStr">
        <is>
          <t>Datenschutz</t>
        </is>
      </c>
      <c r="B9" s="32" t="inlineStr">
        <is>
          <t>Dokumente und Policen datenschutzkonform nach DSGVO speichern. Diese Datei enthält personenbezogene Daten und ist entsprechend zu schützen.</t>
        </is>
      </c>
    </row>
    <row r="10" ht="45" customHeight="1">
      <c r="A10" s="29" t="inlineStr">
        <is>
          <t>Haftungsausschluss</t>
        </is>
      </c>
      <c r="B10" s="30" t="inlineStr">
        <is>
          <t>Dieses Arbeitsblatt ersetzt keine Beratung durch Versicherer, Makler oder Steuerberater. Alle Angaben ohne Gewähr.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2026-08-01T05:28:53Z</dcterms:created>
  <dcterms:modified xmlns:dcterms="http://purl.org/dc/terms/" xmlns:xsi="http://www.w3.org/2001/XMLSchema-instance" xsi:type="dcterms:W3CDTF">2026-08-01T05:28:53Z</dcterms:modified>
</cp:coreProperties>
</file>